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MG-0d9e.edstokyotocho.onmicrosoft.com\sfs109-001\民間住宅部\マンション課\マンション課共有\東京とどまるマンション\●登録審査関係\申請デジタル化(R8)\デジタル申請用様式(R8)\"/>
    </mc:Choice>
  </mc:AlternateContent>
  <xr:revisionPtr revIDLastSave="0" documentId="13_ncr:1_{663815B2-884D-489D-A821-002BE4958BA6}" xr6:coauthVersionLast="47" xr6:coauthVersionMax="47" xr10:uidLastSave="{00000000-0000-0000-0000-000000000000}"/>
  <workbookProtection workbookAlgorithmName="SHA-512" workbookHashValue="eJmRwEAY+VeZHd+DycwfebEDgk1VEEeAtw09NtYEYRDlSbpA9MF04K2r9sXnEOqUVCdy0o6ftzzi9VumoEzcKA==" workbookSaltValue="CQpob8NrDw0dE8cuaRSSxQ==" workbookSpinCount="100000" lockStructure="1"/>
  <bookViews>
    <workbookView xWindow="-45" yWindow="-16335" windowWidth="29070" windowHeight="15750" xr2:uid="{00000000-000D-0000-FFFF-FFFF00000000}"/>
  </bookViews>
  <sheets>
    <sheet name="別記様式第1号_登録申請書" sheetId="2" r:id="rId1"/>
    <sheet name="(確認用)登録簿" sheetId="3" r:id="rId2"/>
    <sheet name="Sheet2" sheetId="4" r:id="rId3"/>
  </sheets>
  <definedNames>
    <definedName name="_ｐｋ48" localSheetId="1">#REF!</definedName>
    <definedName name="ｐｋ48" localSheetId="0">#REF!</definedName>
    <definedName name="ｐｋ48">#REF!</definedName>
    <definedName name="_xlnm.Print_Area" localSheetId="1">'(確認用)登録簿'!$A$1:$P$67</definedName>
    <definedName name="_xlnm.Print_Area" localSheetId="0">別記様式第1号_登録申請書!$A$1:$Q$154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9" i="2" l="1"/>
  <c r="T129" i="2"/>
  <c r="T93" i="2"/>
  <c r="E35" i="3"/>
  <c r="S51" i="2" l="1"/>
  <c r="T51" i="2" s="1"/>
  <c r="E63" i="3"/>
  <c r="E25" i="3" l="1"/>
  <c r="S49" i="2"/>
  <c r="E64" i="3" l="1"/>
  <c r="E32" i="3"/>
  <c r="S94" i="2"/>
  <c r="S93" i="2"/>
  <c r="S95" i="2"/>
  <c r="S99" i="2"/>
  <c r="S97" i="2"/>
  <c r="S102" i="2"/>
  <c r="S103" i="2"/>
  <c r="S111" i="2"/>
  <c r="S112" i="2"/>
  <c r="S114" i="2"/>
  <c r="S120" i="2"/>
  <c r="S116" i="2"/>
  <c r="U136" i="2"/>
  <c r="V136" i="2" s="1"/>
  <c r="S136" i="2"/>
  <c r="T136" i="2" s="1"/>
  <c r="U146" i="2"/>
  <c r="V146" i="2" s="1"/>
  <c r="S146" i="2"/>
  <c r="T146" i="2" s="1"/>
  <c r="G66" i="3"/>
  <c r="F66" i="3"/>
  <c r="P66" i="3"/>
  <c r="F65" i="3"/>
  <c r="U144" i="2"/>
  <c r="V144" i="2" s="1"/>
  <c r="S144" i="2"/>
  <c r="T144" i="2" s="1"/>
  <c r="U134" i="2"/>
  <c r="S134" i="2"/>
  <c r="T134" i="2" s="1"/>
  <c r="E39" i="3"/>
  <c r="F39" i="3"/>
  <c r="E59" i="3"/>
  <c r="S88" i="2"/>
  <c r="T88" i="2" s="1"/>
  <c r="U88" i="2"/>
  <c r="V88" i="2" s="1"/>
  <c r="S92" i="2"/>
  <c r="T92" i="2" s="1"/>
  <c r="E62" i="3" l="1"/>
  <c r="N22" i="3"/>
  <c r="J34" i="3"/>
  <c r="F34" i="3"/>
  <c r="P34" i="3"/>
  <c r="E33" i="3" l="1"/>
  <c r="U80" i="2" l="1"/>
  <c r="V80" i="2" s="1"/>
  <c r="S80" i="2"/>
  <c r="T80" i="2" s="1"/>
  <c r="U76" i="2"/>
  <c r="U72" i="2"/>
  <c r="V72" i="2" s="1"/>
  <c r="S72" i="2"/>
  <c r="T72" i="2" s="1"/>
  <c r="U69" i="2" l="1"/>
  <c r="S143" i="2"/>
  <c r="T143" i="2" s="1"/>
  <c r="S139" i="2"/>
  <c r="S137" i="2"/>
  <c r="T137" i="2" s="1"/>
  <c r="V134" i="2"/>
  <c r="S133" i="2"/>
  <c r="T133" i="2" s="1"/>
  <c r="S129" i="2"/>
  <c r="U128" i="2"/>
  <c r="V128" i="2" s="1"/>
  <c r="S127" i="2"/>
  <c r="T127" i="2" s="1"/>
  <c r="E11" i="3" l="1"/>
  <c r="E10" i="3"/>
  <c r="U22" i="2"/>
  <c r="S22" i="2"/>
  <c r="S23" i="2"/>
  <c r="S15" i="2"/>
  <c r="T120" i="2" l="1"/>
  <c r="S13" i="2" l="1"/>
  <c r="T13" i="2" s="1"/>
  <c r="S12" i="2"/>
  <c r="T12" i="2" s="1"/>
  <c r="S109" i="2" l="1"/>
  <c r="T109" i="2" s="1"/>
  <c r="S34" i="2"/>
  <c r="T34" i="2" s="1"/>
  <c r="S69" i="2"/>
  <c r="U108" i="2"/>
  <c r="V22" i="2"/>
  <c r="U21" i="2"/>
  <c r="V21" i="2" s="1"/>
  <c r="U20" i="2"/>
  <c r="V20" i="2" s="1"/>
  <c r="S39" i="2"/>
  <c r="S91" i="2" l="1"/>
  <c r="E20" i="3" l="1"/>
  <c r="H20" i="3"/>
  <c r="U39" i="2"/>
  <c r="S96" i="2"/>
  <c r="U95" i="2"/>
  <c r="I42" i="3"/>
  <c r="G42" i="3"/>
  <c r="S121" i="2" l="1"/>
  <c r="T121" i="2" s="1"/>
  <c r="V108" i="2"/>
  <c r="O58" i="3" l="1"/>
  <c r="N58" i="3"/>
  <c r="M58" i="3"/>
  <c r="L58" i="3"/>
  <c r="K58" i="3"/>
  <c r="J58" i="3"/>
  <c r="I58" i="3"/>
  <c r="H58" i="3"/>
  <c r="G58" i="3"/>
  <c r="E58" i="3"/>
  <c r="E57" i="3"/>
  <c r="P58" i="3"/>
  <c r="F58" i="3"/>
  <c r="F57" i="3"/>
  <c r="H57" i="3"/>
  <c r="U120" i="2" l="1"/>
  <c r="N19" i="3" l="1"/>
  <c r="K19" i="3"/>
  <c r="H19" i="3"/>
  <c r="E19" i="3"/>
  <c r="N20" i="3"/>
  <c r="K20" i="3"/>
  <c r="T114" i="2" l="1"/>
  <c r="M50" i="3" l="1"/>
  <c r="E36" i="3"/>
  <c r="E67" i="3" s="1"/>
  <c r="E28" i="3" l="1"/>
  <c r="S78" i="2"/>
  <c r="T78" i="2" s="1"/>
  <c r="V69" i="2" l="1"/>
  <c r="V76" i="2"/>
  <c r="S76" i="2"/>
  <c r="T76" i="2" s="1"/>
  <c r="S70" i="2"/>
  <c r="T70" i="2" s="1"/>
  <c r="S73" i="2"/>
  <c r="T73" i="2" s="1"/>
  <c r="U73" i="2"/>
  <c r="V73" i="2" s="1"/>
  <c r="S71" i="2"/>
  <c r="T71" i="2" s="1"/>
  <c r="V120" i="2"/>
  <c r="T99" i="2" l="1"/>
  <c r="U99" i="2"/>
  <c r="V99" i="2" s="1"/>
  <c r="T69" i="2"/>
  <c r="T116" i="2"/>
  <c r="U118" i="2" l="1"/>
  <c r="V118" i="2" s="1"/>
  <c r="U116" i="2"/>
  <c r="V116" i="2" s="1"/>
  <c r="T112" i="2"/>
  <c r="T111" i="2"/>
  <c r="U109" i="2"/>
  <c r="V109" i="2" s="1"/>
  <c r="U105" i="2" l="1"/>
  <c r="V105" i="2" s="1"/>
  <c r="U107" i="2"/>
  <c r="V107" i="2" s="1"/>
  <c r="U106" i="2"/>
  <c r="V106" i="2" s="1"/>
  <c r="U104" i="2"/>
  <c r="V104" i="2" s="1"/>
  <c r="U103" i="2"/>
  <c r="V103" i="2" s="1"/>
  <c r="T103" i="2"/>
  <c r="T102" i="2"/>
  <c r="T97" i="2"/>
  <c r="V98" i="2"/>
  <c r="T98" i="2"/>
  <c r="U97" i="2"/>
  <c r="T96" i="2"/>
  <c r="T95" i="2"/>
  <c r="T94" i="2"/>
  <c r="U92" i="2"/>
  <c r="V92" i="2" s="1"/>
  <c r="T91" i="2"/>
  <c r="S90" i="2"/>
  <c r="T90" i="2" s="1"/>
  <c r="S25" i="2"/>
  <c r="T25" i="2" s="1"/>
  <c r="S24" i="2"/>
  <c r="T24" i="2" s="1"/>
  <c r="T23" i="2"/>
  <c r="U89" i="2"/>
  <c r="V89" i="2" s="1"/>
  <c r="V39" i="2"/>
  <c r="T39" i="2"/>
  <c r="E13" i="3"/>
  <c r="S89" i="2"/>
  <c r="T89" i="2" s="1"/>
  <c r="S50" i="2"/>
  <c r="T50" i="2" s="1"/>
  <c r="T49" i="2"/>
  <c r="V95" i="2" l="1"/>
  <c r="V97" i="2"/>
  <c r="S48" i="2"/>
  <c r="T48" i="2" s="1"/>
  <c r="S47" i="2"/>
  <c r="T47" i="2" s="1"/>
  <c r="S44" i="2"/>
  <c r="T44" i="2" s="1"/>
  <c r="S43" i="2"/>
  <c r="T43" i="2" s="1"/>
  <c r="S41" i="2"/>
  <c r="T41" i="2" s="1"/>
  <c r="S42" i="2"/>
  <c r="T42" i="2" s="1"/>
  <c r="T40" i="2"/>
  <c r="S36" i="2" l="1"/>
  <c r="T36" i="2" s="1"/>
  <c r="T37" i="2"/>
  <c r="S38" i="2"/>
  <c r="T35" i="2"/>
  <c r="S21" i="2"/>
  <c r="T21" i="2" s="1"/>
  <c r="S20" i="2"/>
  <c r="T20" i="2" s="1"/>
  <c r="T22" i="2"/>
  <c r="T15" i="2"/>
  <c r="S14" i="2"/>
  <c r="T14" i="2" s="1"/>
  <c r="S2" i="2"/>
  <c r="T38" i="2" l="1"/>
  <c r="T147" i="2"/>
  <c r="T83" i="2"/>
  <c r="T2" i="2"/>
  <c r="E31" i="3" l="1"/>
  <c r="E8" i="3"/>
  <c r="L55" i="3" l="1"/>
  <c r="H55" i="3"/>
  <c r="E55" i="3"/>
  <c r="E54" i="3"/>
  <c r="E56" i="3"/>
  <c r="N53" i="3"/>
  <c r="I53" i="3"/>
  <c r="E53" i="3"/>
  <c r="N52" i="3"/>
  <c r="I52" i="3"/>
  <c r="E50" i="3"/>
  <c r="M49" i="3"/>
  <c r="E49" i="3"/>
  <c r="M48" i="3"/>
  <c r="E48" i="3"/>
  <c r="E47" i="3"/>
  <c r="M46" i="3"/>
  <c r="K46" i="3"/>
  <c r="O45" i="3"/>
  <c r="M45" i="3"/>
  <c r="K45" i="3"/>
  <c r="I43" i="3"/>
  <c r="E46" i="3"/>
  <c r="E45" i="3"/>
  <c r="E44" i="3"/>
  <c r="E43" i="3"/>
  <c r="E17" i="3" l="1"/>
  <c r="E24" i="3"/>
  <c r="E42" i="3" l="1"/>
  <c r="N41" i="3"/>
  <c r="J41" i="3"/>
  <c r="G41" i="3"/>
  <c r="E41" i="3"/>
  <c r="N40" i="3"/>
  <c r="J40" i="3"/>
  <c r="G40" i="3"/>
  <c r="E40" i="3"/>
  <c r="E27" i="3" l="1"/>
  <c r="E26" i="3"/>
  <c r="E23" i="3"/>
  <c r="E22" i="3" l="1"/>
  <c r="K21" i="3"/>
  <c r="E21" i="3"/>
  <c r="E18" i="3" l="1"/>
  <c r="E16" i="3"/>
  <c r="E12" i="3" l="1"/>
  <c r="E9" i="3"/>
</calcChain>
</file>

<file path=xl/sharedStrings.xml><?xml version="1.0" encoding="utf-8"?>
<sst xmlns="http://schemas.openxmlformats.org/spreadsheetml/2006/main" count="588" uniqueCount="309">
  <si>
    <t>別記様式第１号</t>
    <rPh sb="0" eb="2">
      <t>ベッキ</t>
    </rPh>
    <rPh sb="2" eb="4">
      <t>ヨウシキ</t>
    </rPh>
    <rPh sb="4" eb="5">
      <t>ダイ</t>
    </rPh>
    <rPh sb="6" eb="7">
      <t>ゴウ</t>
    </rPh>
    <phoneticPr fontId="2"/>
  </si>
  <si>
    <t>　　</t>
    <phoneticPr fontId="2"/>
  </si>
  <si>
    <t>東京都住宅政策本部長　　殿</t>
    <rPh sb="3" eb="5">
      <t>ジュウタク</t>
    </rPh>
    <rPh sb="5" eb="7">
      <t>セイサク</t>
    </rPh>
    <rPh sb="7" eb="9">
      <t>ホンブ</t>
    </rPh>
    <phoneticPr fontId="2"/>
  </si>
  <si>
    <t>１　申請者（住宅所有者）及び連絡先に関する事項</t>
    <rPh sb="2" eb="5">
      <t>シンセイシャ</t>
    </rPh>
    <rPh sb="12" eb="13">
      <t>オヨ</t>
    </rPh>
    <rPh sb="14" eb="17">
      <t>レンラクサキ</t>
    </rPh>
    <rPh sb="18" eb="19">
      <t>カン</t>
    </rPh>
    <rPh sb="21" eb="23">
      <t>ジコウ</t>
    </rPh>
    <phoneticPr fontId="2"/>
  </si>
  <si>
    <t>（１）申請者（住宅所有者）（非公開）</t>
    <rPh sb="3" eb="6">
      <t>シンセイシャ</t>
    </rPh>
    <rPh sb="14" eb="17">
      <t>ヒコウカイ</t>
    </rPh>
    <phoneticPr fontId="2"/>
  </si>
  <si>
    <t>氏名又は名称</t>
    <rPh sb="0" eb="2">
      <t>シメイ</t>
    </rPh>
    <rPh sb="2" eb="3">
      <t>マタ</t>
    </rPh>
    <rPh sb="4" eb="6">
      <t>メイショウ</t>
    </rPh>
    <phoneticPr fontId="2"/>
  </si>
  <si>
    <t>非公開</t>
    <rPh sb="0" eb="3">
      <t>ヒコウカイ</t>
    </rPh>
    <phoneticPr fontId="2"/>
  </si>
  <si>
    <t>住所</t>
    <rPh sb="0" eb="2">
      <t>ジュウショ</t>
    </rPh>
    <phoneticPr fontId="2"/>
  </si>
  <si>
    <t>公開／
非公開</t>
    <rPh sb="0" eb="2">
      <t>コウカイ</t>
    </rPh>
    <rPh sb="4" eb="5">
      <t>ヒ</t>
    </rPh>
    <rPh sb="5" eb="7">
      <t>コウカイ</t>
    </rPh>
    <phoneticPr fontId="2"/>
  </si>
  <si>
    <r>
      <t>メールアドレス</t>
    </r>
    <r>
      <rPr>
        <b/>
        <sz val="12"/>
        <rFont val="ＭＳ Ｐ明朝"/>
        <family val="1"/>
        <charset val="128"/>
      </rPr>
      <t>※</t>
    </r>
    <phoneticPr fontId="2"/>
  </si>
  <si>
    <r>
      <t>ホームページ</t>
    </r>
    <r>
      <rPr>
        <b/>
        <sz val="12"/>
        <rFont val="ＭＳ Ｐ明朝"/>
        <family val="1"/>
        <charset val="128"/>
      </rPr>
      <t>※</t>
    </r>
    <phoneticPr fontId="2"/>
  </si>
  <si>
    <t>　　※印が付いた項目の記載は任意とします</t>
    <phoneticPr fontId="2"/>
  </si>
  <si>
    <t>２　住宅の概要</t>
    <rPh sb="2" eb="4">
      <t>ジュウタク</t>
    </rPh>
    <rPh sb="5" eb="7">
      <t>ガイヨウ</t>
    </rPh>
    <phoneticPr fontId="2"/>
  </si>
  <si>
    <t>住宅の種別</t>
    <rPh sb="0" eb="2">
      <t>ジュウタク</t>
    </rPh>
    <rPh sb="3" eb="5">
      <t>シュベツ</t>
    </rPh>
    <phoneticPr fontId="2"/>
  </si>
  <si>
    <t>公開</t>
    <rPh sb="0" eb="2">
      <t>コウカイ</t>
    </rPh>
    <phoneticPr fontId="2"/>
  </si>
  <si>
    <r>
      <t xml:space="preserve">住宅の位置
</t>
    </r>
    <r>
      <rPr>
        <sz val="11"/>
        <rFont val="ＭＳ Ｐ明朝"/>
        <family val="1"/>
        <charset val="128"/>
      </rPr>
      <t>（住居表示）</t>
    </r>
    <rPh sb="0" eb="2">
      <t>ジュウタク</t>
    </rPh>
    <rPh sb="3" eb="5">
      <t>イチ</t>
    </rPh>
    <rPh sb="7" eb="9">
      <t>ジュウキョ</t>
    </rPh>
    <rPh sb="9" eb="11">
      <t>ヒョウジ</t>
    </rPh>
    <phoneticPr fontId="2"/>
  </si>
  <si>
    <t>住宅名称</t>
    <rPh sb="0" eb="2">
      <t>ジュウタク</t>
    </rPh>
    <rPh sb="2" eb="4">
      <t>メイショウ</t>
    </rPh>
    <phoneticPr fontId="2"/>
  </si>
  <si>
    <r>
      <t>主な交通手段</t>
    </r>
    <r>
      <rPr>
        <b/>
        <sz val="12"/>
        <rFont val="ＭＳ Ｐ明朝"/>
        <family val="1"/>
        <charset val="128"/>
      </rPr>
      <t>※</t>
    </r>
    <rPh sb="0" eb="1">
      <t>オモ</t>
    </rPh>
    <rPh sb="2" eb="4">
      <t>コウツウ</t>
    </rPh>
    <rPh sb="4" eb="6">
      <t>シュダン</t>
    </rPh>
    <phoneticPr fontId="2"/>
  </si>
  <si>
    <t>電車</t>
    <rPh sb="0" eb="2">
      <t>デンシャ</t>
    </rPh>
    <phoneticPr fontId="2"/>
  </si>
  <si>
    <t>最寄駅</t>
    <rPh sb="0" eb="2">
      <t>モヨ</t>
    </rPh>
    <rPh sb="2" eb="3">
      <t>エキ</t>
    </rPh>
    <phoneticPr fontId="2"/>
  </si>
  <si>
    <t>バス</t>
    <phoneticPr fontId="2"/>
  </si>
  <si>
    <t>徒歩</t>
    <rPh sb="0" eb="2">
      <t>トホ</t>
    </rPh>
    <phoneticPr fontId="2"/>
  </si>
  <si>
    <t>構造・階数</t>
    <rPh sb="0" eb="1">
      <t>カマエ</t>
    </rPh>
    <rPh sb="1" eb="2">
      <t>ヅクリ</t>
    </rPh>
    <rPh sb="3" eb="5">
      <t>カイスウ</t>
    </rPh>
    <phoneticPr fontId="2"/>
  </si>
  <si>
    <t>戸　数</t>
    <rPh sb="0" eb="1">
      <t>ト</t>
    </rPh>
    <rPh sb="2" eb="3">
      <t>カズ</t>
    </rPh>
    <phoneticPr fontId="2"/>
  </si>
  <si>
    <t>建築確認又は計画通知</t>
    <rPh sb="0" eb="2">
      <t>ケンチク</t>
    </rPh>
    <rPh sb="2" eb="4">
      <t>カクニン</t>
    </rPh>
    <rPh sb="4" eb="5">
      <t>マタ</t>
    </rPh>
    <rPh sb="6" eb="8">
      <t>ケイカク</t>
    </rPh>
    <rPh sb="8" eb="10">
      <t>ツウチ</t>
    </rPh>
    <phoneticPr fontId="2"/>
  </si>
  <si>
    <t>非公開</t>
    <rPh sb="0" eb="1">
      <t>ヒ</t>
    </rPh>
    <rPh sb="1" eb="3">
      <t>コウカイ</t>
    </rPh>
    <phoneticPr fontId="2"/>
  </si>
  <si>
    <t>耐震性能</t>
    <rPh sb="0" eb="2">
      <t>タイシン</t>
    </rPh>
    <rPh sb="2" eb="4">
      <t>セイノウ</t>
    </rPh>
    <phoneticPr fontId="2"/>
  </si>
  <si>
    <t>耐震性能
（□にチェック）</t>
    <rPh sb="0" eb="2">
      <t>タイシン</t>
    </rPh>
    <rPh sb="2" eb="4">
      <t>セイノウ</t>
    </rPh>
    <phoneticPr fontId="2"/>
  </si>
  <si>
    <r>
      <t>代表的な間取り</t>
    </r>
    <r>
      <rPr>
        <b/>
        <sz val="12"/>
        <rFont val="ＭＳ Ｐ明朝"/>
        <family val="1"/>
        <charset val="128"/>
      </rPr>
      <t>※</t>
    </r>
    <r>
      <rPr>
        <sz val="12"/>
        <rFont val="ＭＳ Ｐ明朝"/>
        <family val="1"/>
        <charset val="128"/>
      </rPr>
      <t xml:space="preserve">
</t>
    </r>
    <r>
      <rPr>
        <sz val="9"/>
        <rFont val="ＭＳ Ｐ明朝"/>
        <family val="1"/>
        <charset val="128"/>
      </rPr>
      <t>(２Ｋ、３ＤＫ、４ＬＤＫ等)</t>
    </r>
    <rPh sb="0" eb="3">
      <t>ダイヒョウテキ</t>
    </rPh>
    <rPh sb="4" eb="6">
      <t>マド</t>
    </rPh>
    <rPh sb="21" eb="22">
      <t>トウ</t>
    </rPh>
    <phoneticPr fontId="2"/>
  </si>
  <si>
    <r>
      <t>住戸規模</t>
    </r>
    <r>
      <rPr>
        <b/>
        <sz val="12"/>
        <rFont val="ＭＳ Ｐ明朝"/>
        <family val="1"/>
        <charset val="128"/>
      </rPr>
      <t>※</t>
    </r>
    <r>
      <rPr>
        <sz val="12"/>
        <rFont val="ＭＳ Ｐ明朝"/>
        <family val="1"/>
        <charset val="128"/>
      </rPr>
      <t xml:space="preserve">
</t>
    </r>
    <r>
      <rPr>
        <sz val="9"/>
        <rFont val="ＭＳ Ｐ明朝"/>
        <family val="1"/>
        <charset val="128"/>
      </rPr>
      <t>（面積：壁芯）</t>
    </r>
    <rPh sb="0" eb="1">
      <t>ジュウ</t>
    </rPh>
    <rPh sb="1" eb="2">
      <t>コ</t>
    </rPh>
    <rPh sb="2" eb="4">
      <t>キボ</t>
    </rPh>
    <rPh sb="7" eb="9">
      <t>メンセキ</t>
    </rPh>
    <rPh sb="10" eb="11">
      <t>カベ</t>
    </rPh>
    <rPh sb="11" eb="12">
      <t>シン</t>
    </rPh>
    <phoneticPr fontId="2"/>
  </si>
  <si>
    <r>
      <t>併存する施設</t>
    </r>
    <r>
      <rPr>
        <b/>
        <sz val="12"/>
        <rFont val="ＭＳ Ｐ明朝"/>
        <family val="1"/>
        <charset val="128"/>
      </rPr>
      <t>※</t>
    </r>
    <rPh sb="0" eb="2">
      <t>ヘイゾン</t>
    </rPh>
    <rPh sb="4" eb="6">
      <t>シセツ</t>
    </rPh>
    <phoneticPr fontId="2"/>
  </si>
  <si>
    <r>
      <t>最寄りの公益施設等</t>
    </r>
    <r>
      <rPr>
        <b/>
        <sz val="12"/>
        <rFont val="ＭＳ Ｐ明朝"/>
        <family val="1"/>
        <charset val="128"/>
      </rPr>
      <t>※</t>
    </r>
    <r>
      <rPr>
        <sz val="10"/>
        <rFont val="ＭＳ Ｐ明朝"/>
        <family val="1"/>
        <charset val="128"/>
      </rPr>
      <t xml:space="preserve">
（所要時間等）</t>
    </r>
    <phoneticPr fontId="2"/>
  </si>
  <si>
    <r>
      <t>その他</t>
    </r>
    <r>
      <rPr>
        <b/>
        <sz val="12"/>
        <rFont val="ＭＳ Ｐ明朝"/>
        <family val="1"/>
        <charset val="128"/>
      </rPr>
      <t>※</t>
    </r>
    <phoneticPr fontId="2"/>
  </si>
  <si>
    <t>＜住宅の位置図＞</t>
    <rPh sb="1" eb="3">
      <t>ジュウタク</t>
    </rPh>
    <rPh sb="4" eb="6">
      <t>イチ</t>
    </rPh>
    <rPh sb="6" eb="7">
      <t>ズ</t>
    </rPh>
    <phoneticPr fontId="2"/>
  </si>
  <si>
    <t>災害時に稼働させる
給水ポンプの基数、
必要な電力及び
稼働時間</t>
    <rPh sb="10" eb="12">
      <t>キュウスイ</t>
    </rPh>
    <rPh sb="16" eb="18">
      <t>キスウ</t>
    </rPh>
    <rPh sb="20" eb="22">
      <t>ヒツヨウ</t>
    </rPh>
    <rPh sb="23" eb="25">
      <t>デンリョク</t>
    </rPh>
    <rPh sb="25" eb="26">
      <t>オヨ</t>
    </rPh>
    <rPh sb="28" eb="30">
      <t>カドウ</t>
    </rPh>
    <rPh sb="30" eb="32">
      <t>ジカン</t>
    </rPh>
    <phoneticPr fontId="2"/>
  </si>
  <si>
    <t>災害時に稼働させる
エレベーターの基数、
必要な電力及び
稼働時間</t>
    <rPh sb="0" eb="2">
      <t>サイガイ</t>
    </rPh>
    <rPh sb="2" eb="3">
      <t>ジ</t>
    </rPh>
    <rPh sb="17" eb="19">
      <t>キスウ</t>
    </rPh>
    <rPh sb="21" eb="23">
      <t>ヒツヨウ</t>
    </rPh>
    <rPh sb="24" eb="26">
      <t>デンリョク</t>
    </rPh>
    <rPh sb="26" eb="27">
      <t>オヨ</t>
    </rPh>
    <rPh sb="29" eb="31">
      <t>カドウ</t>
    </rPh>
    <rPh sb="31" eb="33">
      <t>ジカン</t>
    </rPh>
    <phoneticPr fontId="2"/>
  </si>
  <si>
    <t>給水ポンプ、エレベーター以外に稼働させる設備機器</t>
    <rPh sb="0" eb="2">
      <t>キュウスイ</t>
    </rPh>
    <rPh sb="12" eb="14">
      <t>イガイ</t>
    </rPh>
    <rPh sb="20" eb="22">
      <t>セツビ</t>
    </rPh>
    <rPh sb="22" eb="24">
      <t>キキ</t>
    </rPh>
    <phoneticPr fontId="2"/>
  </si>
  <si>
    <t>計画上の稼働継続日数</t>
    <rPh sb="0" eb="2">
      <t>ケイカク</t>
    </rPh>
    <rPh sb="2" eb="3">
      <t>ジョウ</t>
    </rPh>
    <rPh sb="4" eb="6">
      <t>カドウ</t>
    </rPh>
    <rPh sb="6" eb="8">
      <t>ケイゾク</t>
    </rPh>
    <rPh sb="8" eb="10">
      <t>ニッスウ</t>
    </rPh>
    <phoneticPr fontId="2"/>
  </si>
  <si>
    <t>稼働確認</t>
    <rPh sb="2" eb="4">
      <t>カクニン</t>
    </rPh>
    <phoneticPr fontId="2"/>
  </si>
  <si>
    <t>非常用電源設備</t>
    <rPh sb="0" eb="3">
      <t>ヒジョウヨウ</t>
    </rPh>
    <rPh sb="3" eb="5">
      <t>デンゲン</t>
    </rPh>
    <rPh sb="5" eb="7">
      <t>セツビ</t>
    </rPh>
    <phoneticPr fontId="2"/>
  </si>
  <si>
    <t>全電源設備の最大出力数</t>
    <phoneticPr fontId="2"/>
  </si>
  <si>
    <t>電源確保の内容</t>
    <rPh sb="0" eb="2">
      <t>デンゲン</t>
    </rPh>
    <rPh sb="2" eb="4">
      <t>カクホ</t>
    </rPh>
    <rPh sb="5" eb="7">
      <t>ナイヨウ</t>
    </rPh>
    <phoneticPr fontId="2"/>
  </si>
  <si>
    <t>（□にチェック）</t>
    <phoneticPr fontId="2"/>
  </si>
  <si>
    <t>燃料の種類及び供給方法</t>
    <phoneticPr fontId="2"/>
  </si>
  <si>
    <t>設置・管理に関する負担</t>
    <rPh sb="0" eb="2">
      <t>セッチ</t>
    </rPh>
    <rPh sb="3" eb="5">
      <t>カンリ</t>
    </rPh>
    <rPh sb="6" eb="7">
      <t>カン</t>
    </rPh>
    <rPh sb="9" eb="11">
      <t>フタン</t>
    </rPh>
    <phoneticPr fontId="2"/>
  </si>
  <si>
    <t>既存住宅の改修/新規建設</t>
    <rPh sb="0" eb="2">
      <t>キゾン</t>
    </rPh>
    <rPh sb="2" eb="4">
      <t>ジュウタク</t>
    </rPh>
    <rPh sb="8" eb="10">
      <t>シンキ</t>
    </rPh>
    <rPh sb="10" eb="12">
      <t>ケンセツ</t>
    </rPh>
    <phoneticPr fontId="2"/>
  </si>
  <si>
    <t>設置についての住宅
所有者の合意</t>
    <rPh sb="0" eb="2">
      <t>セッチ</t>
    </rPh>
    <rPh sb="7" eb="9">
      <t>ジュウタク</t>
    </rPh>
    <phoneticPr fontId="2"/>
  </si>
  <si>
    <t>管理費についての住宅居住者の合意</t>
    <rPh sb="0" eb="3">
      <t>カンリヒ</t>
    </rPh>
    <rPh sb="8" eb="10">
      <t>ジュウタク</t>
    </rPh>
    <rPh sb="10" eb="13">
      <t>キョジュウシャ</t>
    </rPh>
    <rPh sb="14" eb="16">
      <t>ゴウイ</t>
    </rPh>
    <phoneticPr fontId="2"/>
  </si>
  <si>
    <t>設備管理の委託</t>
    <rPh sb="0" eb="2">
      <t>セツビ</t>
    </rPh>
    <rPh sb="2" eb="4">
      <t>カンリ</t>
    </rPh>
    <rPh sb="5" eb="7">
      <t>イタク</t>
    </rPh>
    <phoneticPr fontId="2"/>
  </si>
  <si>
    <t>電気室等への浸水対策</t>
    <rPh sb="0" eb="2">
      <t>デンキ</t>
    </rPh>
    <rPh sb="2" eb="3">
      <t>シツ</t>
    </rPh>
    <rPh sb="3" eb="4">
      <t>トウ</t>
    </rPh>
    <rPh sb="6" eb="8">
      <t>シンスイ</t>
    </rPh>
    <rPh sb="8" eb="10">
      <t>タイサク</t>
    </rPh>
    <phoneticPr fontId="2"/>
  </si>
  <si>
    <r>
      <t>その他(登録に際して特記
すべき事項がある場合）</t>
    </r>
    <r>
      <rPr>
        <b/>
        <sz val="12"/>
        <rFont val="ＭＳ Ｐ明朝"/>
        <family val="1"/>
        <charset val="128"/>
      </rPr>
      <t>※</t>
    </r>
    <rPh sb="2" eb="3">
      <t>タ</t>
    </rPh>
    <rPh sb="4" eb="6">
      <t>トウロク</t>
    </rPh>
    <rPh sb="7" eb="8">
      <t>サイ</t>
    </rPh>
    <rPh sb="10" eb="12">
      <t>トッキ</t>
    </rPh>
    <rPh sb="16" eb="18">
      <t>ジコウ</t>
    </rPh>
    <rPh sb="21" eb="23">
      <t>バアイ</t>
    </rPh>
    <phoneticPr fontId="2"/>
  </si>
  <si>
    <t>登録年月日
(西暦)　　　　</t>
    <rPh sb="0" eb="2">
      <t>トウロク</t>
    </rPh>
    <rPh sb="2" eb="5">
      <t>ネンガッピ</t>
    </rPh>
    <rPh sb="7" eb="9">
      <t>セイレキ</t>
    </rPh>
    <phoneticPr fontId="2"/>
  </si>
  <si>
    <t>　　　　　年　　　　月　　　　日</t>
    <phoneticPr fontId="2"/>
  </si>
  <si>
    <t>登録番号</t>
    <rPh sb="0" eb="2">
      <t>トウロク</t>
    </rPh>
    <rPh sb="2" eb="4">
      <t>バンゴウ</t>
    </rPh>
    <phoneticPr fontId="2"/>
  </si>
  <si>
    <t>既存住宅</t>
    <rPh sb="0" eb="2">
      <t>キゾン</t>
    </rPh>
    <rPh sb="2" eb="4">
      <t>ジュウタク</t>
    </rPh>
    <phoneticPr fontId="2"/>
  </si>
  <si>
    <t>防災マニュアル</t>
    <phoneticPr fontId="2"/>
  </si>
  <si>
    <t>公開※※</t>
    <rPh sb="0" eb="2">
      <t>コウカイ</t>
    </rPh>
    <phoneticPr fontId="2"/>
  </si>
  <si>
    <t>防災マニュアル上の
防災対策
（該当する□にチェック）</t>
    <phoneticPr fontId="2"/>
  </si>
  <si>
    <t>新規に建設する住宅</t>
    <rPh sb="0" eb="2">
      <t>シンキ</t>
    </rPh>
    <rPh sb="3" eb="5">
      <t>ケンセツ</t>
    </rPh>
    <rPh sb="7" eb="9">
      <t>ジュウタク</t>
    </rPh>
    <phoneticPr fontId="2"/>
  </si>
  <si>
    <t>　　※※印が付いた項目のうち、年月は非公開とします</t>
    <rPh sb="15" eb="17">
      <t>ネンゲツ</t>
    </rPh>
    <rPh sb="18" eb="21">
      <t>ヒコウカイ</t>
    </rPh>
    <phoneticPr fontId="2"/>
  </si>
  <si>
    <t>＜この先は記入不要です＞</t>
    <rPh sb="3" eb="4">
      <t>サキ</t>
    </rPh>
    <rPh sb="5" eb="7">
      <t>キニュウ</t>
    </rPh>
    <rPh sb="7" eb="9">
      <t>フヨウ</t>
    </rPh>
    <phoneticPr fontId="2"/>
  </si>
  <si>
    <t>変更・更新年月日　　　　</t>
    <rPh sb="0" eb="2">
      <t>ヘンコウ</t>
    </rPh>
    <rPh sb="3" eb="5">
      <t>コウシン</t>
    </rPh>
    <rPh sb="5" eb="8">
      <t>ネンガッピ</t>
    </rPh>
    <phoneticPr fontId="2"/>
  </si>
  <si>
    <t>東京とどまるマンション情報登録申請書　</t>
    <rPh sb="11" eb="13">
      <t>ジョウホウ</t>
    </rPh>
    <phoneticPr fontId="2"/>
  </si>
  <si>
    <t>　東京とどまるマンション情報登録・閲覧制度実施基準第６条第１項に基づき、東京とどまるマンション情報の登録を申請します｡</t>
    <rPh sb="12" eb="14">
      <t>ジョウホウ</t>
    </rPh>
    <rPh sb="14" eb="16">
      <t>トウロク</t>
    </rPh>
    <rPh sb="17" eb="19">
      <t>エツラン</t>
    </rPh>
    <rPh sb="19" eb="21">
      <t>セイド</t>
    </rPh>
    <rPh sb="21" eb="23">
      <t>ジッシ</t>
    </rPh>
    <rPh sb="23" eb="25">
      <t>キジュン</t>
    </rPh>
    <rPh sb="25" eb="26">
      <t>ダイ</t>
    </rPh>
    <rPh sb="27" eb="28">
      <t>ジョウ</t>
    </rPh>
    <rPh sb="28" eb="29">
      <t>ダイ</t>
    </rPh>
    <rPh sb="30" eb="31">
      <t>コウ</t>
    </rPh>
    <rPh sb="32" eb="33">
      <t>モト</t>
    </rPh>
    <phoneticPr fontId="2"/>
  </si>
  <si>
    <t>戸</t>
    <rPh sb="0" eb="1">
      <t>コ</t>
    </rPh>
    <phoneticPr fontId="2"/>
  </si>
  <si>
    <t>登録基準の適合事項による
星の数</t>
    <rPh sb="13" eb="14">
      <t>ホシ</t>
    </rPh>
    <rPh sb="15" eb="16">
      <t>カズ</t>
    </rPh>
    <phoneticPr fontId="2"/>
  </si>
  <si>
    <t>選択制</t>
    <phoneticPr fontId="2"/>
  </si>
  <si>
    <t>　年１回以上の防災訓練の実施予定</t>
    <phoneticPr fontId="2"/>
  </si>
  <si>
    <t>　年１回以上の防災訓練の実施済み</t>
    <phoneticPr fontId="2"/>
  </si>
  <si>
    <t>防災マニュアル上の
防災対策</t>
    <rPh sb="0" eb="2">
      <t>ボウサイ</t>
    </rPh>
    <rPh sb="7" eb="8">
      <t>ジョウ</t>
    </rPh>
    <rPh sb="10" eb="12">
      <t>ボウサイ</t>
    </rPh>
    <rPh sb="12" eb="14">
      <t>タイサク</t>
    </rPh>
    <phoneticPr fontId="2"/>
  </si>
  <si>
    <t>　マニュアル策定予定</t>
    <phoneticPr fontId="2"/>
  </si>
  <si>
    <t>　マニュアル策定済み</t>
    <phoneticPr fontId="2"/>
  </si>
  <si>
    <t>防災マニュアル</t>
    <rPh sb="0" eb="2">
      <t>ボウサイ</t>
    </rPh>
    <phoneticPr fontId="2"/>
  </si>
  <si>
    <t>選択制</t>
    <rPh sb="0" eb="3">
      <t>センタクセイ</t>
    </rPh>
    <phoneticPr fontId="2"/>
  </si>
  <si>
    <t>　新規建設</t>
    <phoneticPr fontId="2"/>
  </si>
  <si>
    <t>　既存住宅の改修</t>
    <rPh sb="1" eb="3">
      <t>キゾン</t>
    </rPh>
    <phoneticPr fontId="2"/>
  </si>
  <si>
    <t>燃料の種類及び
供給方法</t>
    <rPh sb="0" eb="2">
      <t>ネンリョウ</t>
    </rPh>
    <rPh sb="3" eb="5">
      <t>シュルイ</t>
    </rPh>
    <rPh sb="5" eb="6">
      <t>オヨ</t>
    </rPh>
    <rPh sb="8" eb="10">
      <t>キョウキュウ</t>
    </rPh>
    <rPh sb="10" eb="12">
      <t>ホウホウ</t>
    </rPh>
    <phoneticPr fontId="2"/>
  </si>
  <si>
    <t>全電源設備の
最大出力数</t>
    <rPh sb="0" eb="1">
      <t>ゼン</t>
    </rPh>
    <rPh sb="1" eb="3">
      <t>デンゲン</t>
    </rPh>
    <rPh sb="3" eb="5">
      <t>セツビ</t>
    </rPh>
    <rPh sb="7" eb="9">
      <t>サイダイ</t>
    </rPh>
    <rPh sb="9" eb="11">
      <t>シュツリョク</t>
    </rPh>
    <rPh sb="11" eb="12">
      <t>スウ</t>
    </rPh>
    <phoneticPr fontId="2"/>
  </si>
  <si>
    <t>稼働確認</t>
    <rPh sb="0" eb="2">
      <t>カドウ</t>
    </rPh>
    <rPh sb="2" eb="4">
      <t>カクニン</t>
    </rPh>
    <phoneticPr fontId="2"/>
  </si>
  <si>
    <t>災害時に稼働させる
エレベーターの基数</t>
    <rPh sb="0" eb="2">
      <t>サイガイ</t>
    </rPh>
    <rPh sb="2" eb="3">
      <t>ジ</t>
    </rPh>
    <rPh sb="17" eb="19">
      <t>キスウ</t>
    </rPh>
    <phoneticPr fontId="2"/>
  </si>
  <si>
    <t>災害時に稼働させる
給水ポンプの基数</t>
    <rPh sb="10" eb="12">
      <t>キュウスイ</t>
    </rPh>
    <rPh sb="16" eb="18">
      <t>キスウ</t>
    </rPh>
    <phoneticPr fontId="2"/>
  </si>
  <si>
    <t>登録基準の適合事項による
星の数（総数）</t>
    <rPh sb="0" eb="2">
      <t>トウロク</t>
    </rPh>
    <rPh sb="2" eb="4">
      <t>キジュン</t>
    </rPh>
    <rPh sb="5" eb="7">
      <t>テキゴウ</t>
    </rPh>
    <rPh sb="7" eb="9">
      <t>ジコウ</t>
    </rPh>
    <rPh sb="13" eb="14">
      <t>ホシ</t>
    </rPh>
    <rPh sb="15" eb="16">
      <t>カズ</t>
    </rPh>
    <rPh sb="17" eb="19">
      <t>ソウスウ</t>
    </rPh>
    <phoneticPr fontId="2"/>
  </si>
  <si>
    <t>非公開を希望の場合：「申請者の希望により非公開」と記入</t>
    <rPh sb="0" eb="3">
      <t>ヒコウカイ</t>
    </rPh>
    <rPh sb="4" eb="6">
      <t>キボウ</t>
    </rPh>
    <rPh sb="7" eb="9">
      <t>バアイ</t>
    </rPh>
    <rPh sb="11" eb="14">
      <t>シンセイシャ</t>
    </rPh>
    <rPh sb="15" eb="17">
      <t>キボウ</t>
    </rPh>
    <rPh sb="20" eb="23">
      <t>ヒコウカイ</t>
    </rPh>
    <rPh sb="25" eb="27">
      <t>キニュウ</t>
    </rPh>
    <phoneticPr fontId="2"/>
  </si>
  <si>
    <t>最寄りの公益施設等
（所要時間等）</t>
    <rPh sb="8" eb="9">
      <t>トウ</t>
    </rPh>
    <phoneticPr fontId="2"/>
  </si>
  <si>
    <t>併存する施設</t>
    <rPh sb="0" eb="2">
      <t>ヘイゾン</t>
    </rPh>
    <rPh sb="4" eb="6">
      <t>シセツ</t>
    </rPh>
    <phoneticPr fontId="2"/>
  </si>
  <si>
    <r>
      <t xml:space="preserve">住戸規模
</t>
    </r>
    <r>
      <rPr>
        <sz val="9"/>
        <rFont val="ＭＳ Ｐ明朝"/>
        <family val="1"/>
        <charset val="128"/>
      </rPr>
      <t>（面積：壁芯）</t>
    </r>
    <rPh sb="0" eb="1">
      <t>ジュウ</t>
    </rPh>
    <rPh sb="1" eb="2">
      <t>コ</t>
    </rPh>
    <rPh sb="2" eb="4">
      <t>キボ</t>
    </rPh>
    <rPh sb="6" eb="8">
      <t>メンセキ</t>
    </rPh>
    <rPh sb="9" eb="10">
      <t>カベ</t>
    </rPh>
    <rPh sb="10" eb="11">
      <t>シン</t>
    </rPh>
    <phoneticPr fontId="2"/>
  </si>
  <si>
    <r>
      <t xml:space="preserve">代表的な間取り
</t>
    </r>
    <r>
      <rPr>
        <sz val="9"/>
        <rFont val="ＭＳ Ｐ明朝"/>
        <family val="1"/>
        <charset val="128"/>
      </rPr>
      <t>(２Ｋ、３ＤＫ、４ＬＤＫ等)</t>
    </r>
    <rPh sb="0" eb="3">
      <t>ダイヒョウテキ</t>
    </rPh>
    <rPh sb="4" eb="6">
      <t>マド</t>
    </rPh>
    <rPh sb="20" eb="21">
      <t>トウ</t>
    </rPh>
    <phoneticPr fontId="2"/>
  </si>
  <si>
    <t>主な交通手段</t>
    <rPh sb="0" eb="1">
      <t>オモ</t>
    </rPh>
    <rPh sb="2" eb="4">
      <t>コウツウ</t>
    </rPh>
    <rPh sb="4" eb="6">
      <t>シュダン</t>
    </rPh>
    <phoneticPr fontId="2"/>
  </si>
  <si>
    <t>　　賃貸</t>
    <rPh sb="2" eb="4">
      <t>チンタイ</t>
    </rPh>
    <phoneticPr fontId="2"/>
  </si>
  <si>
    <t>　　分譲</t>
    <rPh sb="2" eb="4">
      <t>ブンジョウ</t>
    </rPh>
    <phoneticPr fontId="2"/>
  </si>
  <si>
    <t>ホームページ</t>
    <phoneticPr fontId="2"/>
  </si>
  <si>
    <t>メールアドレス</t>
    <phoneticPr fontId="2"/>
  </si>
  <si>
    <t>公開／
非公開</t>
    <rPh sb="0" eb="2">
      <t>コウカイ</t>
    </rPh>
    <rPh sb="4" eb="7">
      <t>ヒコウカイ</t>
    </rPh>
    <phoneticPr fontId="2"/>
  </si>
  <si>
    <t>東京とどまるマンション情報登録簿</t>
    <rPh sb="11" eb="13">
      <t>ジョウホウ</t>
    </rPh>
    <rPh sb="15" eb="16">
      <t>ボ</t>
    </rPh>
    <phoneticPr fontId="2"/>
  </si>
  <si>
    <t>日</t>
    <rPh sb="0" eb="1">
      <t>ニチ</t>
    </rPh>
    <phoneticPr fontId="2"/>
  </si>
  <si>
    <t>月</t>
    <rPh sb="0" eb="1">
      <t>ガツ</t>
    </rPh>
    <phoneticPr fontId="2"/>
  </si>
  <si>
    <t>年</t>
    <rPh sb="0" eb="1">
      <t>ネン</t>
    </rPh>
    <phoneticPr fontId="2"/>
  </si>
  <si>
    <t>更新年月日
(西暦)　</t>
    <rPh sb="0" eb="2">
      <t>コウシン</t>
    </rPh>
    <rPh sb="2" eb="3">
      <t>ネン</t>
    </rPh>
    <rPh sb="3" eb="4">
      <t>ゲツ</t>
    </rPh>
    <rPh sb="4" eb="5">
      <t>ヒ</t>
    </rPh>
    <phoneticPr fontId="2"/>
  </si>
  <si>
    <t>登録年月日
(西暦)　</t>
    <rPh sb="0" eb="2">
      <t>トウロク</t>
    </rPh>
    <rPh sb="2" eb="4">
      <t>ネンゲツ</t>
    </rPh>
    <rPh sb="4" eb="5">
      <t>ヒ</t>
    </rPh>
    <phoneticPr fontId="2"/>
  </si>
  <si>
    <t>☑</t>
    <phoneticPr fontId="2"/>
  </si>
  <si>
    <t>☐</t>
    <phoneticPr fontId="2"/>
  </si>
  <si>
    <t>☐</t>
  </si>
  <si>
    <t>分譲</t>
    <rPh sb="0" eb="2">
      <t>ブンジョウ</t>
    </rPh>
    <phoneticPr fontId="2"/>
  </si>
  <si>
    <t>賃貸</t>
    <rPh sb="0" eb="2">
      <t>チンタイ</t>
    </rPh>
    <phoneticPr fontId="2"/>
  </si>
  <si>
    <t>建築確認が昭和56年6月以降</t>
    <phoneticPr fontId="2"/>
  </si>
  <si>
    <t>耐震診断実施し耐震性能を確認</t>
    <phoneticPr fontId="2"/>
  </si>
  <si>
    <t>耐震改修実施済み</t>
    <phoneticPr fontId="2"/>
  </si>
  <si>
    <t>㎡～</t>
    <phoneticPr fontId="2"/>
  </si>
  <si>
    <t>㎡</t>
    <phoneticPr fontId="2"/>
  </si>
  <si>
    <t>延べ床面積</t>
  </si>
  <si>
    <t>年</t>
    <phoneticPr fontId="2"/>
  </si>
  <si>
    <t>月</t>
    <phoneticPr fontId="2"/>
  </si>
  <si>
    <t>造</t>
    <phoneticPr fontId="2"/>
  </si>
  <si>
    <t>階建</t>
    <phoneticPr fontId="2"/>
  </si>
  <si>
    <t>確認済証等の年月日</t>
    <rPh sb="0" eb="2">
      <t>カクニン</t>
    </rPh>
    <rPh sb="2" eb="3">
      <t>ズ</t>
    </rPh>
    <rPh sb="3" eb="4">
      <t>ショウ</t>
    </rPh>
    <rPh sb="4" eb="5">
      <t>トウ</t>
    </rPh>
    <rPh sb="6" eb="9">
      <t>ネンガッピ</t>
    </rPh>
    <phoneticPr fontId="2"/>
  </si>
  <si>
    <t>間欠運転）</t>
    <phoneticPr fontId="2"/>
  </si>
  <si>
    <t>ｋW</t>
    <phoneticPr fontId="2"/>
  </si>
  <si>
    <t>１日の稼働時間（　　　</t>
    <rPh sb="1" eb="2">
      <t>ニチ</t>
    </rPh>
    <rPh sb="3" eb="5">
      <t>カドウ</t>
    </rPh>
    <rPh sb="5" eb="7">
      <t>ジカン</t>
    </rPh>
    <phoneticPr fontId="2"/>
  </si>
  <si>
    <t>）</t>
    <phoneticPr fontId="2"/>
  </si>
  <si>
    <t>間欠運転）</t>
    <phoneticPr fontId="2"/>
  </si>
  <si>
    <t>ｋW</t>
    <phoneticPr fontId="2"/>
  </si>
  <si>
    <t>）</t>
    <phoneticPr fontId="2"/>
  </si>
  <si>
    <t>１日の稼働時間（</t>
    <rPh sb="1" eb="2">
      <t>ニチ</t>
    </rPh>
    <rPh sb="3" eb="5">
      <t>カドウ</t>
    </rPh>
    <rPh sb="5" eb="7">
      <t>ジカン</t>
    </rPh>
    <phoneticPr fontId="2"/>
  </si>
  <si>
    <t>無し</t>
    <phoneticPr fontId="2"/>
  </si>
  <si>
    <t>　　使用する電力（概算）　　　　　　　　　　　　　　　　</t>
    <phoneticPr fontId="2"/>
  </si>
  <si>
    <t>日間 ）</t>
    <phoneticPr fontId="2"/>
  </si>
  <si>
    <t>稼働計画日数（</t>
    <phoneticPr fontId="2"/>
  </si>
  <si>
    <t>常用</t>
    <phoneticPr fontId="2"/>
  </si>
  <si>
    <t>計画どおりに稼動した　（</t>
    <phoneticPr fontId="2"/>
  </si>
  <si>
    <t>未実施・稼動確認予定 （</t>
    <phoneticPr fontId="2"/>
  </si>
  <si>
    <t>日）</t>
    <phoneticPr fontId="2"/>
  </si>
  <si>
    <t>月</t>
  </si>
  <si>
    <t>月</t>
    <phoneticPr fontId="2"/>
  </si>
  <si>
    <t>年</t>
    <phoneticPr fontId="2"/>
  </si>
  <si>
    <t>月頃）</t>
    <phoneticPr fontId="2"/>
  </si>
  <si>
    <t>◎未実施の場合、稼働確認が行われたら、遅滞なくその旨を書面で報告すること。</t>
    <phoneticPr fontId="2"/>
  </si>
  <si>
    <t>ｋW</t>
    <phoneticPr fontId="2"/>
  </si>
  <si>
    <t>（定格出力</t>
    <phoneticPr fontId="2"/>
  </si>
  <si>
    <t>ｋW）</t>
    <phoneticPr fontId="2"/>
  </si>
  <si>
    <t>コージェネレーションシステム</t>
    <phoneticPr fontId="2"/>
  </si>
  <si>
    <t>自家発電設備</t>
    <phoneticPr fontId="2"/>
  </si>
  <si>
    <t>及び</t>
    <phoneticPr fontId="2"/>
  </si>
  <si>
    <t>太陽光発電システム</t>
    <phoneticPr fontId="2"/>
  </si>
  <si>
    <t>（公称最大出力</t>
    <phoneticPr fontId="2"/>
  </si>
  <si>
    <t>蓄電池（定格出力</t>
    <phoneticPr fontId="2"/>
  </si>
  <si>
    <t>ｋWh）</t>
    <phoneticPr fontId="2"/>
  </si>
  <si>
    <t>ｋW　　</t>
    <phoneticPr fontId="2"/>
  </si>
  <si>
    <t>蓄電容量</t>
    <phoneticPr fontId="2"/>
  </si>
  <si>
    <t>その他設備　 （　</t>
    <phoneticPr fontId="2"/>
  </si>
  <si>
    <t>（出力</t>
    <phoneticPr fontId="2"/>
  </si>
  <si>
    <t>ｋW））</t>
    <phoneticPr fontId="2"/>
  </si>
  <si>
    <t>無し</t>
    <phoneticPr fontId="2"/>
  </si>
  <si>
    <t>有り（種類：</t>
    <phoneticPr fontId="2"/>
  </si>
  <si>
    <t>供給方法：</t>
    <phoneticPr fontId="2"/>
  </si>
  <si>
    <t>）</t>
    <phoneticPr fontId="2"/>
  </si>
  <si>
    <t>住宅所有者が合意している</t>
    <phoneticPr fontId="2"/>
  </si>
  <si>
    <t>住宅居住者が合意している</t>
    <phoneticPr fontId="2"/>
  </si>
  <si>
    <t>円/戸）</t>
    <phoneticPr fontId="2"/>
  </si>
  <si>
    <t>（設置に伴う負担がある場合の概算費用</t>
    <rPh sb="1" eb="3">
      <t>セッチ</t>
    </rPh>
    <rPh sb="4" eb="5">
      <t>トモナ</t>
    </rPh>
    <rPh sb="6" eb="8">
      <t>フタン</t>
    </rPh>
    <rPh sb="11" eb="13">
      <t>バアイ</t>
    </rPh>
    <rPh sb="14" eb="16">
      <t>ガイサン</t>
    </rPh>
    <rPh sb="16" eb="18">
      <t>ヒヨウ</t>
    </rPh>
    <phoneticPr fontId="2"/>
  </si>
  <si>
    <t>円/月/戸）</t>
    <phoneticPr fontId="2"/>
  </si>
  <si>
    <t>（管理に伴う負担がある場合の概算費用</t>
    <rPh sb="1" eb="3">
      <t>カンリ</t>
    </rPh>
    <rPh sb="14" eb="16">
      <t>ガイサン</t>
    </rPh>
    <phoneticPr fontId="2"/>
  </si>
  <si>
    <t>委託しない　</t>
    <phoneticPr fontId="2"/>
  </si>
  <si>
    <t>契約予定）</t>
    <phoneticPr fontId="2"/>
  </si>
  <si>
    <t>契約締結</t>
    <phoneticPr fontId="2"/>
  </si>
  <si>
    <t>委託する（</t>
    <phoneticPr fontId="2"/>
  </si>
  <si>
    <t>委託期間終了後を考慮して契約を締結した。</t>
    <phoneticPr fontId="2"/>
  </si>
  <si>
    <t>受託者の業務や納税、財務の状況等を考慮して契約を締結した。</t>
    <phoneticPr fontId="2"/>
  </si>
  <si>
    <t>有り（　</t>
    <phoneticPr fontId="2"/>
  </si>
  <si>
    <t>有り（</t>
    <phoneticPr fontId="2"/>
  </si>
  <si>
    <t>記号番号（</t>
    <phoneticPr fontId="2"/>
  </si>
  <si>
    <t>マニュアル策定済み（</t>
    <phoneticPr fontId="2"/>
  </si>
  <si>
    <t>マニュアル策定予定（</t>
    <phoneticPr fontId="2"/>
  </si>
  <si>
    <t>（番地、号等）</t>
    <rPh sb="1" eb="3">
      <t>バンチ</t>
    </rPh>
    <rPh sb="4" eb="5">
      <t>ゴウ</t>
    </rPh>
    <rPh sb="5" eb="6">
      <t>ナド</t>
    </rPh>
    <phoneticPr fontId="2"/>
  </si>
  <si>
    <t>（区市町村、町名（丁目まで））</t>
    <rPh sb="1" eb="2">
      <t>ク</t>
    </rPh>
    <rPh sb="2" eb="3">
      <t>シ</t>
    </rPh>
    <rPh sb="3" eb="4">
      <t>マチ</t>
    </rPh>
    <rPh sb="4" eb="5">
      <t>ムラ</t>
    </rPh>
    <rPh sb="6" eb="8">
      <t>チョウメイ</t>
    </rPh>
    <rPh sb="9" eb="11">
      <t>チョウメ</t>
    </rPh>
    <phoneticPr fontId="2"/>
  </si>
  <si>
    <t>造</t>
    <phoneticPr fontId="2"/>
  </si>
  <si>
    <t>階建</t>
    <phoneticPr fontId="2"/>
  </si>
  <si>
    <t>選択制</t>
    <rPh sb="0" eb="3">
      <t>センタクセイ</t>
    </rPh>
    <phoneticPr fontId="2"/>
  </si>
  <si>
    <t>基（</t>
    <phoneticPr fontId="2"/>
  </si>
  <si>
    <t>間欠運転）</t>
    <phoneticPr fontId="2"/>
  </si>
  <si>
    <t>基（</t>
    <phoneticPr fontId="2"/>
  </si>
  <si>
    <t>）</t>
    <phoneticPr fontId="2"/>
  </si>
  <si>
    <t>無し</t>
    <phoneticPr fontId="2"/>
  </si>
  <si>
    <t>常用</t>
    <phoneticPr fontId="2"/>
  </si>
  <si>
    <t>稼働計画日数（</t>
    <phoneticPr fontId="2"/>
  </si>
  <si>
    <t>日間 ）</t>
    <phoneticPr fontId="2"/>
  </si>
  <si>
    <t>日）</t>
    <phoneticPr fontId="2"/>
  </si>
  <si>
    <t>月</t>
    <phoneticPr fontId="2"/>
  </si>
  <si>
    <t>年</t>
    <phoneticPr fontId="2"/>
  </si>
  <si>
    <t>計画どおりに稼動した　（</t>
    <phoneticPr fontId="2"/>
  </si>
  <si>
    <t>月頃）</t>
    <phoneticPr fontId="2"/>
  </si>
  <si>
    <t>未実施・稼動確認予定 （</t>
    <phoneticPr fontId="2"/>
  </si>
  <si>
    <t>ｋW</t>
    <phoneticPr fontId="2"/>
  </si>
  <si>
    <t>ｋW）</t>
    <phoneticPr fontId="2"/>
  </si>
  <si>
    <t>（定格出力</t>
    <phoneticPr fontId="2"/>
  </si>
  <si>
    <t>コージェネレーションシステム</t>
    <phoneticPr fontId="2"/>
  </si>
  <si>
    <t>自家発電設備</t>
    <phoneticPr fontId="2"/>
  </si>
  <si>
    <t>（公称最大出力</t>
    <phoneticPr fontId="2"/>
  </si>
  <si>
    <t>及び</t>
    <phoneticPr fontId="2"/>
  </si>
  <si>
    <t>ｋWh）</t>
    <phoneticPr fontId="2"/>
  </si>
  <si>
    <t>蓄電容量</t>
    <phoneticPr fontId="2"/>
  </si>
  <si>
    <t>太陽光発電システム</t>
    <phoneticPr fontId="2"/>
  </si>
  <si>
    <t>蓄電池（定格出力</t>
    <phoneticPr fontId="2"/>
  </si>
  <si>
    <t>ｋW））</t>
    <phoneticPr fontId="2"/>
  </si>
  <si>
    <t>（出力</t>
    <phoneticPr fontId="2"/>
  </si>
  <si>
    <t>その他設備　 （</t>
    <phoneticPr fontId="2"/>
  </si>
  <si>
    <t>無し</t>
    <phoneticPr fontId="2"/>
  </si>
  <si>
    <t>）</t>
    <phoneticPr fontId="2"/>
  </si>
  <si>
    <t>供給方法：</t>
    <phoneticPr fontId="2"/>
  </si>
  <si>
    <t>有り（種類：</t>
    <phoneticPr fontId="2"/>
  </si>
  <si>
    <t>～</t>
    <phoneticPr fontId="2"/>
  </si>
  <si>
    <t>時間、</t>
    <phoneticPr fontId="2"/>
  </si>
  <si>
    <t>想定する時間帯</t>
    <phoneticPr fontId="2"/>
  </si>
  <si>
    <t>時間、</t>
    <phoneticPr fontId="2"/>
  </si>
  <si>
    <t>想定する時間帯</t>
    <phoneticPr fontId="2"/>
  </si>
  <si>
    <t>備考①</t>
    <rPh sb="0" eb="2">
      <t>ビコウ</t>
    </rPh>
    <phoneticPr fontId="2"/>
  </si>
  <si>
    <t>備考②</t>
    <rPh sb="0" eb="2">
      <t>ビコウ</t>
    </rPh>
    <phoneticPr fontId="2"/>
  </si>
  <si>
    <t>エラー①</t>
    <phoneticPr fontId="2"/>
  </si>
  <si>
    <t>エラー②</t>
    <phoneticPr fontId="2"/>
  </si>
  <si>
    <t>エラーの数</t>
    <rPh sb="4" eb="5">
      <t>カズ</t>
    </rPh>
    <phoneticPr fontId="2"/>
  </si>
  <si>
    <t>エラーを全て解消しないと登録できません。</t>
    <rPh sb="4" eb="5">
      <t>スベ</t>
    </rPh>
    <rPh sb="6" eb="8">
      <t>カイショウ</t>
    </rPh>
    <rPh sb="12" eb="14">
      <t>トウロク</t>
    </rPh>
    <phoneticPr fontId="2"/>
  </si>
  <si>
    <t>連続運転 、</t>
    <phoneticPr fontId="2"/>
  </si>
  <si>
    <t>エレベーターとの
　　交互運転　　、</t>
    <phoneticPr fontId="2"/>
  </si>
  <si>
    <t>給水ポンプとの
　　交互運転　　、</t>
    <phoneticPr fontId="2"/>
  </si>
  <si>
    <r>
      <t xml:space="preserve">町名（丁目まで）を公開 
</t>
    </r>
    <r>
      <rPr>
        <sz val="14"/>
        <rFont val="ＭＳ Ｐ明朝"/>
        <family val="1"/>
        <charset val="128"/>
      </rPr>
      <t>東京都</t>
    </r>
    <rPh sb="0" eb="2">
      <t>チョウメイ</t>
    </rPh>
    <rPh sb="3" eb="5">
      <t>チョウメ</t>
    </rPh>
    <rPh sb="9" eb="11">
      <t>コウカイ</t>
    </rPh>
    <rPh sb="13" eb="16">
      <t>トウキョウト</t>
    </rPh>
    <phoneticPr fontId="2"/>
  </si>
  <si>
    <t>駅</t>
    <rPh sb="0" eb="1">
      <t>エキ</t>
    </rPh>
    <phoneticPr fontId="2"/>
  </si>
  <si>
    <t>分</t>
    <rPh sb="0" eb="1">
      <t>フン</t>
    </rPh>
    <phoneticPr fontId="2"/>
  </si>
  <si>
    <t>線</t>
    <rPh sb="0" eb="1">
      <t>セン</t>
    </rPh>
    <phoneticPr fontId="2"/>
  </si>
  <si>
    <t>有り（</t>
    <phoneticPr fontId="2"/>
  </si>
  <si>
    <t>不明点についてはマンション課担当者にお問い合わせください。</t>
    <phoneticPr fontId="2"/>
  </si>
  <si>
    <t>別紙の記入例もご確認ください。</t>
    <phoneticPr fontId="2"/>
  </si>
  <si>
    <t>代表者</t>
    <rPh sb="0" eb="3">
      <t>ダイヒョウシャ</t>
    </rPh>
    <phoneticPr fontId="2"/>
  </si>
  <si>
    <t>　　登録情報の公開について希望する場合は、右欄□にチェックしてください。
　　　（ただし、「公開」とあるものは必ず公開され、「非公開」とあるものは公開されないものです。）</t>
    <rPh sb="2" eb="4">
      <t>トウロク</t>
    </rPh>
    <rPh sb="4" eb="6">
      <t>ジョウホウ</t>
    </rPh>
    <rPh sb="7" eb="9">
      <t>コウカイ</t>
    </rPh>
    <rPh sb="13" eb="15">
      <t>キボウ</t>
    </rPh>
    <rPh sb="17" eb="19">
      <t>バアイ</t>
    </rPh>
    <rPh sb="21" eb="22">
      <t>ミギ</t>
    </rPh>
    <rPh sb="22" eb="23">
      <t>ラン</t>
    </rPh>
    <rPh sb="46" eb="48">
      <t>コウカイ</t>
    </rPh>
    <rPh sb="55" eb="56">
      <t>カナラ</t>
    </rPh>
    <rPh sb="57" eb="59">
      <t>コウカイ</t>
    </rPh>
    <rPh sb="63" eb="66">
      <t>ヒコウカイ</t>
    </rPh>
    <rPh sb="73" eb="75">
      <t>コウカイ</t>
    </rPh>
    <phoneticPr fontId="2"/>
  </si>
  <si>
    <t>　　登録情報の公開について希望する場合は、右欄□にチェックしてください。</t>
    <rPh sb="2" eb="4">
      <t>トウロク</t>
    </rPh>
    <rPh sb="4" eb="6">
      <t>ジョウホウ</t>
    </rPh>
    <rPh sb="7" eb="9">
      <t>コウカイ</t>
    </rPh>
    <rPh sb="13" eb="15">
      <t>キボウ</t>
    </rPh>
    <rPh sb="17" eb="19">
      <t>バアイ</t>
    </rPh>
    <rPh sb="21" eb="22">
      <t>ミギ</t>
    </rPh>
    <rPh sb="22" eb="23">
      <t>ラン</t>
    </rPh>
    <phoneticPr fontId="2"/>
  </si>
  <si>
    <t>無し（</t>
    <phoneticPr fontId="2"/>
  </si>
  <si>
    <t>電話番号</t>
    <rPh sb="0" eb="2">
      <t>デンワ</t>
    </rPh>
    <rPh sb="2" eb="4">
      <t>バンゴウ</t>
    </rPh>
    <phoneticPr fontId="2"/>
  </si>
  <si>
    <t>電話番号</t>
    <rPh sb="0" eb="4">
      <t>デンワバンゴウ</t>
    </rPh>
    <phoneticPr fontId="2"/>
  </si>
  <si>
    <t>ＦＡＸ番号※</t>
    <rPh sb="3" eb="5">
      <t>バンゴウ</t>
    </rPh>
    <phoneticPr fontId="2"/>
  </si>
  <si>
    <t>戸</t>
    <rPh sb="0" eb="1">
      <t>ト</t>
    </rPh>
    <phoneticPr fontId="2"/>
  </si>
  <si>
    <t>うち住戸
以外の戸数</t>
    <phoneticPr fontId="2"/>
  </si>
  <si>
    <t>エレベーターの
閉じ込め防止対策</t>
    <phoneticPr fontId="2"/>
  </si>
  <si>
    <t>既存住宅</t>
    <phoneticPr fontId="2"/>
  </si>
  <si>
    <t>新規に建設する住宅</t>
    <phoneticPr fontId="2"/>
  </si>
  <si>
    <t>エレベーターの閉じ込め防止対策済み（</t>
    <rPh sb="7" eb="8">
      <t>ト</t>
    </rPh>
    <rPh sb="9" eb="10">
      <t>コ</t>
    </rPh>
    <rPh sb="11" eb="13">
      <t>ボウシ</t>
    </rPh>
    <rPh sb="13" eb="15">
      <t>タイサク</t>
    </rPh>
    <rPh sb="15" eb="16">
      <t>ズ</t>
    </rPh>
    <phoneticPr fontId="2"/>
  </si>
  <si>
    <t>エレベーターの閉じ込め防止対策予定（</t>
    <rPh sb="7" eb="8">
      <t>ト</t>
    </rPh>
    <rPh sb="9" eb="10">
      <t>コ</t>
    </rPh>
    <rPh sb="11" eb="13">
      <t>ボウシ</t>
    </rPh>
    <rPh sb="13" eb="15">
      <t>タイサク</t>
    </rPh>
    <rPh sb="15" eb="17">
      <t>ヨテイ</t>
    </rPh>
    <phoneticPr fontId="2"/>
  </si>
  <si>
    <t>［</t>
    <phoneticPr fontId="2"/>
  </si>
  <si>
    <t>］</t>
    <phoneticPr fontId="2"/>
  </si>
  <si>
    <t>５／５</t>
    <phoneticPr fontId="2"/>
  </si>
  <si>
    <t>４／５</t>
    <phoneticPr fontId="2"/>
  </si>
  <si>
    <t>３／５</t>
    <phoneticPr fontId="2"/>
  </si>
  <si>
    <t>２／５</t>
    <phoneticPr fontId="2"/>
  </si>
  <si>
    <t>１／５</t>
    <phoneticPr fontId="2"/>
  </si>
  <si>
    <t>　エレベーターの閉じ込め防止対策済み</t>
    <rPh sb="8" eb="9">
      <t>ト</t>
    </rPh>
    <rPh sb="10" eb="11">
      <t>コ</t>
    </rPh>
    <rPh sb="12" eb="14">
      <t>ボウシ</t>
    </rPh>
    <rPh sb="14" eb="16">
      <t>タイサク</t>
    </rPh>
    <rPh sb="16" eb="17">
      <t>ズ</t>
    </rPh>
    <phoneticPr fontId="2"/>
  </si>
  <si>
    <t>　エレベーターの閉じ込め防止対策予定</t>
    <rPh sb="16" eb="18">
      <t>ヨテイ</t>
    </rPh>
    <phoneticPr fontId="2"/>
  </si>
  <si>
    <t>　安否確認方法の構築済み</t>
    <rPh sb="1" eb="3">
      <t>アンピ</t>
    </rPh>
    <rPh sb="3" eb="5">
      <t>カクニン</t>
    </rPh>
    <rPh sb="5" eb="7">
      <t>ホウホウ</t>
    </rPh>
    <rPh sb="8" eb="10">
      <t>コウチク</t>
    </rPh>
    <phoneticPr fontId="2"/>
  </si>
  <si>
    <t>　安否確認方法の構築予定</t>
    <phoneticPr fontId="2"/>
  </si>
  <si>
    <t>非公開を希望の場合：「申請者の希望により非公開」と記入</t>
    <rPh sb="25" eb="27">
      <t>キニュウ</t>
    </rPh>
    <phoneticPr fontId="2"/>
  </si>
  <si>
    <t>　確保している防災備蓄資器材（資器材名、数量）</t>
    <rPh sb="1" eb="3">
      <t>カクホ</t>
    </rPh>
    <rPh sb="7" eb="9">
      <t>ボウサイ</t>
    </rPh>
    <rPh sb="9" eb="11">
      <t>ビチク</t>
    </rPh>
    <rPh sb="11" eb="14">
      <t>シキザイ</t>
    </rPh>
    <rPh sb="15" eb="18">
      <t>シキザイ</t>
    </rPh>
    <rPh sb="18" eb="19">
      <t>メイ</t>
    </rPh>
    <rPh sb="20" eb="22">
      <t>スウリョウ</t>
    </rPh>
    <phoneticPr fontId="2"/>
  </si>
  <si>
    <t>　確保する防災備蓄資器材（資器材名、数量）</t>
    <phoneticPr fontId="2"/>
  </si>
  <si>
    <t>直圧直結方式であることにより、水の供給に電力を必要としない</t>
    <rPh sb="0" eb="1">
      <t>チョク</t>
    </rPh>
    <rPh sb="1" eb="2">
      <t>アツ</t>
    </rPh>
    <rPh sb="2" eb="4">
      <t>チョッケツ</t>
    </rPh>
    <rPh sb="4" eb="6">
      <t>ホウシキ</t>
    </rPh>
    <rPh sb="15" eb="16">
      <t>ミズ</t>
    </rPh>
    <rPh sb="17" eb="19">
      <t>キョウキュウ</t>
    </rPh>
    <rPh sb="20" eb="22">
      <t>デンリョク</t>
    </rPh>
    <rPh sb="23" eb="25">
      <t>ヒツヨウ</t>
    </rPh>
    <phoneticPr fontId="2"/>
  </si>
  <si>
    <t>ＦＡＸ番号</t>
    <rPh sb="3" eb="5">
      <t>バンゴウ</t>
    </rPh>
    <phoneticPr fontId="2"/>
  </si>
  <si>
    <t>防災備蓄資器材の確保</t>
    <rPh sb="0" eb="2">
      <t>ボウサイ</t>
    </rPh>
    <rPh sb="2" eb="4">
      <t>ビチク</t>
    </rPh>
    <rPh sb="4" eb="7">
      <t>シキザイ</t>
    </rPh>
    <rPh sb="8" eb="10">
      <t>カクホ</t>
    </rPh>
    <phoneticPr fontId="2"/>
  </si>
  <si>
    <t>防災備蓄資器材の確保済み（</t>
    <rPh sb="0" eb="2">
      <t>ボウサイ</t>
    </rPh>
    <rPh sb="2" eb="4">
      <t>ビチク</t>
    </rPh>
    <rPh sb="4" eb="7">
      <t>シキザイ</t>
    </rPh>
    <rPh sb="8" eb="10">
      <t>カクホ</t>
    </rPh>
    <rPh sb="10" eb="11">
      <t>ズ</t>
    </rPh>
    <phoneticPr fontId="2"/>
  </si>
  <si>
    <t>防災備蓄資器材の確保</t>
    <phoneticPr fontId="2"/>
  </si>
  <si>
    <t>防災備蓄資器材の確保予定（</t>
    <rPh sb="0" eb="2">
      <t>ボウサイ</t>
    </rPh>
    <rPh sb="2" eb="4">
      <t>ビチク</t>
    </rPh>
    <rPh sb="4" eb="7">
      <t>シキザイ</t>
    </rPh>
    <rPh sb="8" eb="10">
      <t>カクホ</t>
    </rPh>
    <rPh sb="10" eb="12">
      <t>ヨテイ</t>
    </rPh>
    <phoneticPr fontId="2"/>
  </si>
  <si>
    <t>安否確認方法の構築済み（</t>
    <rPh sb="0" eb="2">
      <t>アンピ</t>
    </rPh>
    <rPh sb="2" eb="4">
      <t>カクニン</t>
    </rPh>
    <rPh sb="4" eb="6">
      <t>ホウホウ</t>
    </rPh>
    <rPh sb="7" eb="9">
      <t>コウチク</t>
    </rPh>
    <phoneticPr fontId="2"/>
  </si>
  <si>
    <t>安否確認方法（</t>
    <phoneticPr fontId="2"/>
  </si>
  <si>
    <t>安否確認方法の構築予定（</t>
    <rPh sb="0" eb="2">
      <t>アンピ</t>
    </rPh>
    <rPh sb="2" eb="4">
      <t>カクニン</t>
    </rPh>
    <rPh sb="4" eb="6">
      <t>ホウホウ</t>
    </rPh>
    <rPh sb="7" eb="9">
      <t>コウチク</t>
    </rPh>
    <rPh sb="9" eb="11">
      <t>ヨテイ</t>
    </rPh>
    <phoneticPr fontId="2"/>
  </si>
  <si>
    <t>既存住宅の改修
（竣工時になかった場合）</t>
    <phoneticPr fontId="2"/>
  </si>
  <si>
    <t>新規建設
（竣工時からある場合）</t>
    <rPh sb="6" eb="8">
      <t>シュンコウ</t>
    </rPh>
    <rPh sb="8" eb="9">
      <t>ジ</t>
    </rPh>
    <rPh sb="13" eb="15">
      <t>バアイ</t>
    </rPh>
    <phoneticPr fontId="2"/>
  </si>
  <si>
    <t>　確保している防災備蓄資器材（資器材名、数量）</t>
    <rPh sb="1" eb="3">
      <t>カクホ</t>
    </rPh>
    <rPh sb="7" eb="9">
      <t>ボウサイ</t>
    </rPh>
    <rPh sb="9" eb="11">
      <t>ビチク</t>
    </rPh>
    <rPh sb="12" eb="13">
      <t>キ</t>
    </rPh>
    <rPh sb="15" eb="18">
      <t>シキザイ</t>
    </rPh>
    <rPh sb="18" eb="19">
      <t>メイ</t>
    </rPh>
    <rPh sb="20" eb="22">
      <t>スウリョウ</t>
    </rPh>
    <phoneticPr fontId="2"/>
  </si>
  <si>
    <t>　確保する防災備蓄資器材（資器材名、数量）</t>
    <rPh sb="1" eb="3">
      <t>カクホ</t>
    </rPh>
    <rPh sb="5" eb="7">
      <t>ボウサイ</t>
    </rPh>
    <rPh sb="7" eb="9">
      <t>ビチク</t>
    </rPh>
    <rPh sb="10" eb="11">
      <t>キ</t>
    </rPh>
    <rPh sb="13" eb="16">
      <t>シキザイ</t>
    </rPh>
    <rPh sb="16" eb="17">
      <t>メイ</t>
    </rPh>
    <rPh sb="18" eb="20">
      <t>スウリョウ</t>
    </rPh>
    <phoneticPr fontId="2"/>
  </si>
  <si>
    <r>
      <t>しゅん工年月日（西暦）</t>
    </r>
    <r>
      <rPr>
        <sz val="12"/>
        <rFont val="ＭＳ Ｐ明朝"/>
        <family val="1"/>
        <charset val="128"/>
      </rPr>
      <t xml:space="preserve">
</t>
    </r>
    <r>
      <rPr>
        <sz val="9"/>
        <rFont val="ＭＳ Ｐ明朝"/>
        <family val="1"/>
        <charset val="128"/>
      </rPr>
      <t>※建設中のものは予定</t>
    </r>
    <rPh sb="3" eb="4">
      <t>コウ</t>
    </rPh>
    <rPh sb="4" eb="7">
      <t>ネンガッピ</t>
    </rPh>
    <rPh sb="13" eb="16">
      <t>ケンセツチュウ</t>
    </rPh>
    <rPh sb="20" eb="22">
      <t>ヨテイ</t>
    </rPh>
    <phoneticPr fontId="2"/>
  </si>
  <si>
    <r>
      <t>しゅん工年月日（西暦）</t>
    </r>
    <r>
      <rPr>
        <b/>
        <sz val="12"/>
        <rFont val="ＭＳ Ｐ明朝"/>
        <family val="1"/>
        <charset val="128"/>
      </rPr>
      <t>※</t>
    </r>
    <r>
      <rPr>
        <sz val="12"/>
        <rFont val="ＭＳ Ｐ明朝"/>
        <family val="1"/>
        <charset val="128"/>
      </rPr>
      <t xml:space="preserve">
</t>
    </r>
    <r>
      <rPr>
        <sz val="9"/>
        <rFont val="ＭＳ Ｐ明朝"/>
        <family val="1"/>
        <charset val="128"/>
      </rPr>
      <t>建設中のものは予定</t>
    </r>
    <rPh sb="3" eb="4">
      <t>コウ</t>
    </rPh>
    <rPh sb="4" eb="7">
      <t>ネンガッピ</t>
    </rPh>
    <rPh sb="13" eb="16">
      <t>ケンセツチュウ</t>
    </rPh>
    <rPh sb="20" eb="22">
      <t>ヨテイ</t>
    </rPh>
    <phoneticPr fontId="2"/>
  </si>
  <si>
    <t>防災訓練を年１回以上実施済み（</t>
    <rPh sb="0" eb="2">
      <t>ボウサイ</t>
    </rPh>
    <rPh sb="2" eb="4">
      <t>クンレン</t>
    </rPh>
    <rPh sb="5" eb="6">
      <t>ネン</t>
    </rPh>
    <rPh sb="7" eb="8">
      <t>カイ</t>
    </rPh>
    <rPh sb="8" eb="10">
      <t>イジョウ</t>
    </rPh>
    <phoneticPr fontId="2"/>
  </si>
  <si>
    <t>防災訓練を年１回以上実施予定（</t>
    <phoneticPr fontId="2"/>
  </si>
  <si>
    <t>備蓄倉庫（スペース）を設置済み、かつ、防災マニュアルに記載済み</t>
    <phoneticPr fontId="2"/>
  </si>
  <si>
    <t>備蓄倉庫（スペース）を設置予定、かつ、防災マニュアルに記載予定</t>
    <rPh sb="13" eb="15">
      <t>ヨテイ</t>
    </rPh>
    <rPh sb="29" eb="31">
      <t>ヨテイ</t>
    </rPh>
    <phoneticPr fontId="2"/>
  </si>
  <si>
    <t>　防災備蓄資器材の確保済み、防災倉庫を設置済み</t>
    <rPh sb="1" eb="3">
      <t>ボウサイ</t>
    </rPh>
    <rPh sb="3" eb="5">
      <t>ビチク</t>
    </rPh>
    <rPh sb="5" eb="8">
      <t>シキザイ</t>
    </rPh>
    <rPh sb="9" eb="11">
      <t>カクホ</t>
    </rPh>
    <rPh sb="11" eb="12">
      <t>ズ</t>
    </rPh>
    <rPh sb="14" eb="16">
      <t>ボウサイ</t>
    </rPh>
    <rPh sb="16" eb="18">
      <t>ソウコ</t>
    </rPh>
    <rPh sb="19" eb="21">
      <t>セッチ</t>
    </rPh>
    <rPh sb="21" eb="22">
      <t>ズ</t>
    </rPh>
    <phoneticPr fontId="2"/>
  </si>
  <si>
    <t>　防災備蓄資器材の確保予定、防災倉庫を設置予定</t>
    <phoneticPr fontId="2"/>
  </si>
  <si>
    <t xml:space="preserve">〒　　　－
</t>
    <phoneticPr fontId="2"/>
  </si>
  <si>
    <t>（２）連絡先（住宅所有者 又は 住宅所有者の連絡窓口となる者）（登録情報）</t>
    <rPh sb="22" eb="24">
      <t>レンラク</t>
    </rPh>
    <rPh sb="24" eb="26">
      <t>マドグチ</t>
    </rPh>
    <rPh sb="32" eb="34">
      <t>トウロク</t>
    </rPh>
    <rPh sb="34" eb="36">
      <t>ジョウホウ</t>
    </rPh>
    <phoneticPr fontId="2"/>
  </si>
  <si>
    <t>◎主要機器の耐震補強が講じられていること及び戸開走行保護装置、地震時管制運転装置が設置されていること。
◎リスタート運転機能が設置されていること。</t>
    <rPh sb="1" eb="3">
      <t>シュヨウ</t>
    </rPh>
    <rPh sb="3" eb="5">
      <t>キキ</t>
    </rPh>
    <rPh sb="6" eb="8">
      <t>タイシン</t>
    </rPh>
    <rPh sb="8" eb="10">
      <t>ホキョウ</t>
    </rPh>
    <rPh sb="11" eb="12">
      <t>コウ</t>
    </rPh>
    <rPh sb="20" eb="21">
      <t>オヨ</t>
    </rPh>
    <rPh sb="22" eb="24">
      <t>トカイ</t>
    </rPh>
    <rPh sb="24" eb="26">
      <t>ソウコウ</t>
    </rPh>
    <rPh sb="26" eb="28">
      <t>ホゴ</t>
    </rPh>
    <rPh sb="28" eb="30">
      <t>ソウチ</t>
    </rPh>
    <rPh sb="31" eb="33">
      <t>ジシン</t>
    </rPh>
    <rPh sb="33" eb="34">
      <t>ジ</t>
    </rPh>
    <rPh sb="34" eb="36">
      <t>カンセイ</t>
    </rPh>
    <rPh sb="36" eb="38">
      <t>ウンテン</t>
    </rPh>
    <rPh sb="38" eb="40">
      <t>ソウチ</t>
    </rPh>
    <rPh sb="41" eb="43">
      <t>セッチ</t>
    </rPh>
    <phoneticPr fontId="2"/>
  </si>
  <si>
    <t>エレベーターの早期復旧対策済み（</t>
    <rPh sb="7" eb="9">
      <t>ソウキ</t>
    </rPh>
    <rPh sb="9" eb="11">
      <t>フッキュウ</t>
    </rPh>
    <rPh sb="11" eb="13">
      <t>タイサク</t>
    </rPh>
    <rPh sb="13" eb="14">
      <t>ズ</t>
    </rPh>
    <phoneticPr fontId="2"/>
  </si>
  <si>
    <t>エレベーターの
早期復旧対策</t>
    <phoneticPr fontId="2"/>
  </si>
  <si>
    <t>◎主要機器の耐震補強が講じられていること及び戸開走行保護装置、地震時管制運転装置が設置されていること。
◎自動診断・仮復旧機能が設置されていること。</t>
    <phoneticPr fontId="2"/>
  </si>
  <si>
    <t>エレベーターの早期復旧対策予定（</t>
    <rPh sb="7" eb="9">
      <t>ソウキ</t>
    </rPh>
    <rPh sb="9" eb="11">
      <t>フッキュウ</t>
    </rPh>
    <rPh sb="11" eb="13">
      <t>タイサク</t>
    </rPh>
    <rPh sb="13" eb="15">
      <t>ヨテイ</t>
    </rPh>
    <phoneticPr fontId="2"/>
  </si>
  <si>
    <t>　エレベーターの早期復旧対策済み</t>
    <rPh sb="14" eb="15">
      <t>ズ</t>
    </rPh>
    <phoneticPr fontId="2"/>
  </si>
  <si>
    <t>　エレベーターの早期復旧対策予定</t>
    <rPh sb="14" eb="16">
      <t>ヨテイ</t>
    </rPh>
    <phoneticPr fontId="2"/>
  </si>
  <si>
    <t>３日分程度の飲料水・食料の
確保の有無</t>
    <phoneticPr fontId="2"/>
  </si>
  <si>
    <t>有り</t>
    <rPh sb="0" eb="1">
      <t>ア</t>
    </rPh>
    <phoneticPr fontId="2"/>
  </si>
  <si>
    <t>無し</t>
    <rPh sb="0" eb="1">
      <t>ナ</t>
    </rPh>
    <phoneticPr fontId="2"/>
  </si>
  <si>
    <t>自由記述欄</t>
    <rPh sb="0" eb="2">
      <t>ジユウ</t>
    </rPh>
    <rPh sb="2" eb="4">
      <t>キジュツ</t>
    </rPh>
    <rPh sb="4" eb="5">
      <t>ラン</t>
    </rPh>
    <phoneticPr fontId="2"/>
  </si>
  <si>
    <t>その他(登録に際して特記
すべき事項がある場合）※</t>
    <rPh sb="2" eb="3">
      <t>タ</t>
    </rPh>
    <rPh sb="4" eb="6">
      <t>トウロク</t>
    </rPh>
    <rPh sb="7" eb="8">
      <t>サイ</t>
    </rPh>
    <rPh sb="10" eb="12">
      <t>トッキ</t>
    </rPh>
    <rPh sb="16" eb="18">
      <t>ジコウ</t>
    </rPh>
    <rPh sb="21" eb="23">
      <t>バアイ</t>
    </rPh>
    <phoneticPr fontId="2"/>
  </si>
  <si>
    <t>◎策定予定の場合、住宅所有者によりマニュアル策定が行われたら、遅滞なくその旨を書面で報告すること。</t>
    <phoneticPr fontId="2"/>
  </si>
  <si>
    <t>◎住宅所有者により安否確認方法の構築が行われたら、遅滞なくその旨を書面で報告すること。</t>
    <rPh sb="1" eb="3">
      <t>ジュウタク</t>
    </rPh>
    <rPh sb="9" eb="11">
      <t>アンピ</t>
    </rPh>
    <rPh sb="11" eb="13">
      <t>カクニン</t>
    </rPh>
    <rPh sb="13" eb="15">
      <t>ホウホウ</t>
    </rPh>
    <rPh sb="16" eb="18">
      <t>コウチク</t>
    </rPh>
    <rPh sb="33" eb="35">
      <t>ショメン</t>
    </rPh>
    <rPh sb="36" eb="38">
      <t>ホウコク</t>
    </rPh>
    <phoneticPr fontId="2"/>
  </si>
  <si>
    <t>◎主要機器の耐震補強が講じられていること及び戸開走行保護装置、地震時管制運転装置が設置される予定であること。
◎リスタート運転機能が設置される予定であること。</t>
    <rPh sb="1" eb="3">
      <t>シュヨウ</t>
    </rPh>
    <rPh sb="3" eb="5">
      <t>キキ</t>
    </rPh>
    <rPh sb="6" eb="8">
      <t>タイシン</t>
    </rPh>
    <rPh sb="8" eb="10">
      <t>ホキョウ</t>
    </rPh>
    <rPh sb="11" eb="12">
      <t>コウ</t>
    </rPh>
    <rPh sb="20" eb="21">
      <t>オヨ</t>
    </rPh>
    <rPh sb="22" eb="24">
      <t>トカイ</t>
    </rPh>
    <rPh sb="24" eb="26">
      <t>ソウコウ</t>
    </rPh>
    <rPh sb="26" eb="28">
      <t>ホゴ</t>
    </rPh>
    <rPh sb="28" eb="30">
      <t>ソウチ</t>
    </rPh>
    <rPh sb="31" eb="33">
      <t>ジシン</t>
    </rPh>
    <rPh sb="33" eb="34">
      <t>ジ</t>
    </rPh>
    <rPh sb="34" eb="36">
      <t>カンセイ</t>
    </rPh>
    <rPh sb="36" eb="38">
      <t>ウンテン</t>
    </rPh>
    <rPh sb="38" eb="40">
      <t>ソウチ</t>
    </rPh>
    <rPh sb="41" eb="43">
      <t>セッチ</t>
    </rPh>
    <rPh sb="46" eb="48">
      <t>ヨテイ</t>
    </rPh>
    <rPh sb="71" eb="73">
      <t>ヨテイ</t>
    </rPh>
    <phoneticPr fontId="2"/>
  </si>
  <si>
    <t>◎主要機器の耐震補強が講じられていること及び戸開走行保護装置、地震時管制運転装置が設置される予定であること。
◎自動診断・仮復旧機能が設置される予定であること。</t>
    <rPh sb="46" eb="48">
      <t>ヨテイ</t>
    </rPh>
    <rPh sb="72" eb="74">
      <t>ヨテイ</t>
    </rPh>
    <phoneticPr fontId="2"/>
  </si>
  <si>
    <t>◎住宅所有者により防災訓練が実施されたら、遅滞なくその旨を報告すること。</t>
    <rPh sb="1" eb="3">
      <t>ジュウタク</t>
    </rPh>
    <rPh sb="9" eb="11">
      <t>ボウサイ</t>
    </rPh>
    <rPh sb="11" eb="13">
      <t>クンレン</t>
    </rPh>
    <rPh sb="14" eb="16">
      <t>ジッシ</t>
    </rPh>
    <rPh sb="29" eb="31">
      <t>ホウコク</t>
    </rPh>
    <phoneticPr fontId="2"/>
  </si>
  <si>
    <r>
      <t>　　</t>
    </r>
    <r>
      <rPr>
        <u/>
        <sz val="12"/>
        <rFont val="ＭＳ Ｐ明朝"/>
        <family val="1"/>
        <charset val="128"/>
      </rPr>
      <t xml:space="preserve">ハード対策（非常用電源）での登録を希望する方は入力必要。
</t>
    </r>
    <r>
      <rPr>
        <sz val="12"/>
        <rFont val="ＭＳ Ｐ明朝"/>
        <family val="1"/>
        <charset val="128"/>
      </rPr>
      <t>　　</t>
    </r>
    <r>
      <rPr>
        <u/>
        <sz val="12"/>
        <rFont val="ＭＳ Ｐ明朝"/>
        <family val="1"/>
        <charset val="128"/>
      </rPr>
      <t>ソフト対策（防災活動）も満たした上で、☆の加算をする場合は入力必要。</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8" eb="11">
      <t>ヒジョウヨウ</t>
    </rPh>
    <rPh sb="11" eb="13">
      <t>デンゲン</t>
    </rPh>
    <rPh sb="16" eb="18">
      <t>トウロク</t>
    </rPh>
    <rPh sb="27" eb="29">
      <t>ヒツヨウ</t>
    </rPh>
    <rPh sb="49" eb="50">
      <t>ウエ</t>
    </rPh>
    <rPh sb="59" eb="61">
      <t>バアイ</t>
    </rPh>
    <rPh sb="62" eb="64">
      <t>ニュウリョク</t>
    </rPh>
    <rPh sb="64" eb="66">
      <t>ヒツヨウ</t>
    </rPh>
    <phoneticPr fontId="2"/>
  </si>
  <si>
    <r>
      <t>　　</t>
    </r>
    <r>
      <rPr>
        <u/>
        <sz val="12"/>
        <rFont val="ＭＳ Ｐ明朝"/>
        <family val="1"/>
        <charset val="128"/>
      </rPr>
      <t>ソフト対策（防災活動）での登録を希望する方は入力必要。</t>
    </r>
    <r>
      <rPr>
        <sz val="12"/>
        <rFont val="ＭＳ Ｐ明朝"/>
        <family val="1"/>
        <charset val="128"/>
      </rPr>
      <t xml:space="preserve">
　　</t>
    </r>
    <r>
      <rPr>
        <u/>
        <sz val="12"/>
        <rFont val="ＭＳ Ｐ明朝"/>
        <family val="1"/>
        <charset val="128"/>
      </rPr>
      <t xml:space="preserve">☆１つ　　　　⇒　ソフト対策（防災活動）　　　※ハード対策（非常用電源）も可
</t>
    </r>
    <r>
      <rPr>
        <sz val="12"/>
        <rFont val="ＭＳ Ｐ明朝"/>
        <family val="1"/>
        <charset val="128"/>
      </rPr>
      <t>　　</t>
    </r>
    <r>
      <rPr>
        <u/>
        <sz val="12"/>
        <rFont val="ＭＳ Ｐ明朝"/>
        <family val="1"/>
        <charset val="128"/>
      </rPr>
      <t>☆２つ以上　⇒　ソフト対策（防災活動）に加えて申請する事項に応じて☆が加算されます。</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5" eb="7">
      <t>タイサク</t>
    </rPh>
    <rPh sb="8" eb="12">
      <t>ボウサイカツドウ</t>
    </rPh>
    <rPh sb="44" eb="46">
      <t>タイサク</t>
    </rPh>
    <rPh sb="59" eb="61">
      <t>タイサク</t>
    </rPh>
    <rPh sb="84" eb="86">
      <t>タイサク</t>
    </rPh>
    <rPh sb="96" eb="98">
      <t>シンセイ</t>
    </rPh>
    <rPh sb="100" eb="102">
      <t>ジコウ</t>
    </rPh>
    <rPh sb="103" eb="104">
      <t>オウ</t>
    </rPh>
    <rPh sb="108" eb="110">
      <t>カサン</t>
    </rPh>
    <rPh sb="119" eb="121">
      <t>トウロク</t>
    </rPh>
    <rPh sb="121" eb="123">
      <t>ジョウホウ</t>
    </rPh>
    <rPh sb="124" eb="126">
      <t>コウカイ</t>
    </rPh>
    <rPh sb="130" eb="132">
      <t>キボウ</t>
    </rPh>
    <rPh sb="134" eb="136">
      <t>バアイ</t>
    </rPh>
    <rPh sb="138" eb="139">
      <t>ミギ</t>
    </rPh>
    <rPh sb="139" eb="140">
      <t>ラン</t>
    </rPh>
    <rPh sb="163" eb="165">
      <t>コウカイ</t>
    </rPh>
    <rPh sb="172" eb="173">
      <t>カナラ</t>
    </rPh>
    <rPh sb="174" eb="176">
      <t>コウカイ</t>
    </rPh>
    <rPh sb="180" eb="183">
      <t>ヒコウカイ</t>
    </rPh>
    <rPh sb="190" eb="192">
      <t>コウカイ</t>
    </rPh>
    <phoneticPr fontId="2"/>
  </si>
  <si>
    <r>
      <t>　　</t>
    </r>
    <r>
      <rPr>
        <u/>
        <sz val="12"/>
        <rFont val="ＭＳ Ｐ明朝"/>
        <family val="1"/>
        <charset val="128"/>
      </rPr>
      <t>ソフト対策（防災活動）も満たした上で、☆の加算をする場合は入力必要。</t>
    </r>
    <r>
      <rPr>
        <sz val="12"/>
        <rFont val="ＭＳ Ｐ明朝"/>
        <family val="1"/>
        <charset val="128"/>
      </rPr>
      <t xml:space="preserve">
　　登録情報の公開について希望する場合は、右欄□にチェックしてください。
　　　（ただし、「公開」とあるものは必ず公開され、「非公開」とあるものは公開されないものです。）</t>
    </r>
    <rPh sb="39" eb="41">
      <t>トウロク</t>
    </rPh>
    <rPh sb="41" eb="43">
      <t>ジョウホウ</t>
    </rPh>
    <rPh sb="44" eb="46">
      <t>コウカイ</t>
    </rPh>
    <rPh sb="50" eb="52">
      <t>キボウ</t>
    </rPh>
    <rPh sb="54" eb="56">
      <t>バアイ</t>
    </rPh>
    <rPh sb="58" eb="59">
      <t>ミギ</t>
    </rPh>
    <rPh sb="59" eb="60">
      <t>ラン</t>
    </rPh>
    <rPh sb="83" eb="85">
      <t>コウカイ</t>
    </rPh>
    <rPh sb="92" eb="93">
      <t>カナラ</t>
    </rPh>
    <rPh sb="94" eb="96">
      <t>コウカイ</t>
    </rPh>
    <rPh sb="100" eb="103">
      <t>ヒコウカイ</t>
    </rPh>
    <rPh sb="110" eb="112">
      <t>コウカイ</t>
    </rPh>
    <phoneticPr fontId="2"/>
  </si>
  <si>
    <r>
      <t>５　表示基準</t>
    </r>
    <r>
      <rPr>
        <b/>
        <sz val="11"/>
        <rFont val="ＭＳ Ｐゴシック"/>
        <family val="3"/>
        <charset val="128"/>
      </rPr>
      <t>（エレベーター閉込防止・エレベーター早期復旧・防災備蓄資器材）</t>
    </r>
    <r>
      <rPr>
        <b/>
        <sz val="14"/>
        <rFont val="ＭＳ Ｐゴシック"/>
        <family val="3"/>
        <charset val="128"/>
      </rPr>
      <t>に関する事項　◎ハード対策</t>
    </r>
    <rPh sb="2" eb="4">
      <t>ヒョウジ</t>
    </rPh>
    <rPh sb="4" eb="6">
      <t>キジュン</t>
    </rPh>
    <rPh sb="13" eb="14">
      <t>ト</t>
    </rPh>
    <rPh sb="14" eb="15">
      <t>コ</t>
    </rPh>
    <rPh sb="15" eb="17">
      <t>ボウシ</t>
    </rPh>
    <rPh sb="24" eb="26">
      <t>ソウキ</t>
    </rPh>
    <rPh sb="26" eb="28">
      <t>フッキュウ</t>
    </rPh>
    <rPh sb="29" eb="31">
      <t>ボウサイ</t>
    </rPh>
    <rPh sb="31" eb="33">
      <t>ビチク</t>
    </rPh>
    <rPh sb="33" eb="36">
      <t>シキザイ</t>
    </rPh>
    <rPh sb="38" eb="39">
      <t>カン</t>
    </rPh>
    <rPh sb="41" eb="43">
      <t>ジコウ</t>
    </rPh>
    <rPh sb="48" eb="50">
      <t>タイサク</t>
    </rPh>
    <phoneticPr fontId="2"/>
  </si>
  <si>
    <t>４　登録基準及び表示基準（非常用電源）に関する事項　　◎ハード対策</t>
    <rPh sb="2" eb="4">
      <t>トウロク</t>
    </rPh>
    <rPh sb="4" eb="6">
      <t>キジュン</t>
    </rPh>
    <rPh sb="6" eb="7">
      <t>オヨ</t>
    </rPh>
    <rPh sb="8" eb="10">
      <t>ヒョウジ</t>
    </rPh>
    <rPh sb="10" eb="12">
      <t>キジュン</t>
    </rPh>
    <rPh sb="13" eb="16">
      <t>ヒジョウヨウ</t>
    </rPh>
    <rPh sb="16" eb="18">
      <t>デンゲン</t>
    </rPh>
    <rPh sb="20" eb="21">
      <t>カン</t>
    </rPh>
    <rPh sb="23" eb="25">
      <t>ジコウ</t>
    </rPh>
    <rPh sb="31" eb="33">
      <t>タイサク</t>
    </rPh>
    <phoneticPr fontId="2"/>
  </si>
  <si>
    <t>３　登録基準及び表示基準（防災活動）に関する事項　◎ソフト対策</t>
    <rPh sb="2" eb="4">
      <t>トウロク</t>
    </rPh>
    <rPh sb="4" eb="6">
      <t>キジュン</t>
    </rPh>
    <rPh sb="6" eb="7">
      <t>オヨ</t>
    </rPh>
    <rPh sb="8" eb="10">
      <t>ヒョウジ</t>
    </rPh>
    <rPh sb="10" eb="12">
      <t>キジュン</t>
    </rPh>
    <rPh sb="13" eb="15">
      <t>ボウサイ</t>
    </rPh>
    <rPh sb="15" eb="17">
      <t>カツドウ</t>
    </rPh>
    <rPh sb="19" eb="20">
      <t>カン</t>
    </rPh>
    <rPh sb="22" eb="24">
      <t>ジコウ</t>
    </rPh>
    <rPh sb="29" eb="31">
      <t>タイサク</t>
    </rPh>
    <phoneticPr fontId="2"/>
  </si>
  <si>
    <t>【必須】ここに住宅の位置図（地図可）を貼付してください。
なお、団地など、同一敷地内に複数の建物がある場合、
敷地内における申請対象建物の位置が明示された配置図を貼付してください。
（貼付できない場合は、位置図の画像データ等を申請書に別紙で添付してください）</t>
    <rPh sb="1" eb="3">
      <t>ヒッス</t>
    </rPh>
    <rPh sb="14" eb="16">
      <t>チズ</t>
    </rPh>
    <rPh sb="16" eb="17">
      <t>カ</t>
    </rPh>
    <rPh sb="32" eb="34">
      <t>ダンチ</t>
    </rPh>
    <rPh sb="66" eb="68">
      <t>タテモノ</t>
    </rPh>
    <rPh sb="92" eb="93">
      <t>ハ</t>
    </rPh>
    <rPh sb="93" eb="94">
      <t>ツ</t>
    </rPh>
    <rPh sb="98" eb="100">
      <t>バアイ</t>
    </rPh>
    <rPh sb="102" eb="104">
      <t>イチ</t>
    </rPh>
    <rPh sb="104" eb="105">
      <t>ズ</t>
    </rPh>
    <rPh sb="106" eb="108">
      <t>ガゾウ</t>
    </rPh>
    <rPh sb="111" eb="112">
      <t>トウ</t>
    </rPh>
    <rPh sb="113" eb="116">
      <t>シンセイショ</t>
    </rPh>
    <rPh sb="117" eb="119">
      <t>ベッシ</t>
    </rPh>
    <rPh sb="120" eb="122">
      <t>テンプ</t>
    </rPh>
    <phoneticPr fontId="2"/>
  </si>
  <si>
    <r>
      <t>５　表示基準</t>
    </r>
    <r>
      <rPr>
        <b/>
        <sz val="11"/>
        <rFont val="ＭＳ Ｐゴシック"/>
        <family val="3"/>
        <charset val="128"/>
      </rPr>
      <t>（エレベーター閉込防止・エレベーター早期復旧・防災備蓄資器材）</t>
    </r>
    <r>
      <rPr>
        <b/>
        <sz val="14"/>
        <rFont val="ＭＳ Ｐゴシック"/>
        <family val="3"/>
        <charset val="128"/>
      </rPr>
      <t>に関する事項
◎ハード対策</t>
    </r>
    <phoneticPr fontId="2"/>
  </si>
  <si>
    <t>４　登録基準及び表示基準（非常用電源）に関する事項　　◎ハード対策</t>
  </si>
  <si>
    <t>３　登録基準及び表示基準（防災活動）に関する事項　◎ソフト対策</t>
  </si>
  <si>
    <r>
      <t>１　連絡先　</t>
    </r>
    <r>
      <rPr>
        <sz val="12"/>
        <rFont val="ＭＳ Ｐゴシック"/>
        <family val="3"/>
        <charset val="128"/>
      </rPr>
      <t>住宅所有者 又は 住宅所有者の連絡窓口となる者</t>
    </r>
    <rPh sb="6" eb="8">
      <t>ジュウタク</t>
    </rPh>
    <rPh sb="8" eb="11">
      <t>ショユウシャ</t>
    </rPh>
    <rPh sb="12" eb="13">
      <t>マタ</t>
    </rPh>
    <rPh sb="15" eb="17">
      <t>ジュウタク</t>
    </rPh>
    <rPh sb="17" eb="20">
      <t>ショユウシャ</t>
    </rPh>
    <rPh sb="21" eb="23">
      <t>レンラク</t>
    </rPh>
    <rPh sb="23" eb="25">
      <t>マドグチ</t>
    </rPh>
    <rPh sb="28" eb="2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</si>
</sst>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h:mm;@"/>
    <numFmt numFmtId="178" formatCode="0_ "/>
    <numFmt numFmtId="179" formatCode="0&quot;分&quot;"/>
    <numFmt numFmtId="180" formatCode="#,##0.00_ "/>
  </numFmts>
  <fonts count="30" x14ac:knownFonts="1">
    <font>
      <sz val="11"/>
      <name val="ＭＳ Ｐゴシック"/>
      <family val="3"/>
      <charset val="128"/>
    </font>
    <font>
      <sz val="11"/>
      <name val="ＭＳ 明朝"/>
      <family val="1"/>
      <charset val="128"/>
    </font>
    <font>
      <sz val="6"/>
      <name val="ＭＳ Ｐゴシック"/>
      <family val="3"/>
      <charset val="128"/>
    </font>
    <font>
      <b/>
      <sz val="16"/>
      <name val="ＭＳ Ｐゴシック"/>
      <family val="3"/>
      <charset val="128"/>
    </font>
    <font>
      <sz val="16"/>
      <name val="ＭＳ Ｐゴシック"/>
      <family val="3"/>
      <charset val="128"/>
    </font>
    <font>
      <sz val="14"/>
      <name val="ＭＳ Ｐ明朝"/>
      <family val="1"/>
      <charset val="128"/>
    </font>
    <font>
      <sz val="12"/>
      <name val="ＭＳ Ｐ明朝"/>
      <family val="1"/>
      <charset val="128"/>
    </font>
    <font>
      <b/>
      <sz val="14"/>
      <name val="ＭＳ Ｐゴシック"/>
      <family val="3"/>
      <charset val="128"/>
    </font>
    <font>
      <sz val="12"/>
      <name val="ＭＳ Ｐゴシック"/>
      <family val="3"/>
      <charset val="128"/>
    </font>
    <font>
      <sz val="11"/>
      <name val="ＭＳ Ｐ明朝"/>
      <family val="1"/>
      <charset val="128"/>
    </font>
    <font>
      <b/>
      <sz val="12"/>
      <name val="ＭＳ Ｐ明朝"/>
      <family val="1"/>
      <charset val="128"/>
    </font>
    <font>
      <b/>
      <sz val="12"/>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10"/>
      <name val="ＭＳ Ｐゴシック"/>
      <family val="3"/>
      <charset val="128"/>
    </font>
    <font>
      <sz val="20"/>
      <name val="ＭＳ Ｐ明朝"/>
      <family val="1"/>
      <charset val="128"/>
    </font>
    <font>
      <sz val="8"/>
      <name val="ＭＳ Ｐ明朝"/>
      <family val="1"/>
      <charset val="128"/>
    </font>
    <font>
      <u/>
      <sz val="11"/>
      <color theme="10"/>
      <name val="ＭＳ Ｐゴシック"/>
      <family val="3"/>
      <charset val="128"/>
    </font>
    <font>
      <sz val="10.5"/>
      <name val="ＭＳ Ｐ明朝"/>
      <family val="1"/>
      <charset val="128"/>
    </font>
    <font>
      <sz val="11"/>
      <color rgb="FF0070C0"/>
      <name val="ＭＳ Ｐ明朝"/>
      <family val="1"/>
      <charset val="128"/>
    </font>
    <font>
      <sz val="11"/>
      <color rgb="FFFF0000"/>
      <name val="ＭＳ Ｐ明朝"/>
      <family val="1"/>
      <charset val="128"/>
    </font>
    <font>
      <sz val="10"/>
      <color rgb="FF0070C0"/>
      <name val="ＭＳ Ｐ明朝"/>
      <family val="1"/>
      <charset val="128"/>
    </font>
    <font>
      <b/>
      <sz val="16"/>
      <name val="ＭＳ Ｐ明朝"/>
      <family val="1"/>
      <charset val="128"/>
    </font>
    <font>
      <sz val="16"/>
      <name val="ＭＳ Ｐ明朝"/>
      <family val="1"/>
      <charset val="128"/>
    </font>
    <font>
      <b/>
      <sz val="16"/>
      <color rgb="FFFF0000"/>
      <name val="ＭＳ Ｐ明朝"/>
      <family val="1"/>
      <charset val="128"/>
    </font>
    <font>
      <b/>
      <sz val="11"/>
      <color rgb="FFFF0000"/>
      <name val="ＭＳ Ｐ明朝"/>
      <family val="1"/>
      <charset val="128"/>
    </font>
    <font>
      <sz val="6"/>
      <name val="ＭＳ Ｐ明朝"/>
      <family val="1"/>
      <charset val="128"/>
    </font>
    <font>
      <u/>
      <sz val="12"/>
      <name val="ＭＳ Ｐ明朝"/>
      <family val="1"/>
      <charset val="128"/>
    </font>
    <font>
      <b/>
      <sz val="11"/>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theme="0" tint="-0.3499862666707357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s>
  <borders count="11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thin">
        <color indexed="64"/>
      </right>
      <top style="medium">
        <color indexed="64"/>
      </top>
      <bottom style="hair">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theme="0" tint="-0.34998626667073579"/>
      </bottom>
      <diagonal/>
    </border>
    <border>
      <left style="medium">
        <color indexed="64"/>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style="medium">
        <color indexed="64"/>
      </right>
      <top style="thin">
        <color indexed="64"/>
      </top>
      <bottom style="hair">
        <color theme="0" tint="-0.34998626667073579"/>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hair">
        <color theme="0" tint="-0.34998626667073579"/>
      </top>
      <bottom/>
      <diagonal/>
    </border>
    <border>
      <left style="medium">
        <color indexed="64"/>
      </left>
      <right/>
      <top/>
      <bottom style="hair">
        <color theme="0" tint="-0.34998626667073579"/>
      </bottom>
      <diagonal/>
    </border>
    <border>
      <left/>
      <right style="medium">
        <color indexed="64"/>
      </right>
      <top style="thin">
        <color indexed="64"/>
      </top>
      <bottom style="hair">
        <color theme="0" tint="-0.34998626667073579"/>
      </bottom>
      <diagonal/>
    </border>
    <border>
      <left/>
      <right/>
      <top/>
      <bottom style="hair">
        <color theme="0" tint="-0.34998626667073579"/>
      </bottom>
      <diagonal/>
    </border>
    <border>
      <left/>
      <right style="medium">
        <color indexed="64"/>
      </right>
      <top style="medium">
        <color indexed="64"/>
      </top>
      <bottom style="hair">
        <color theme="0" tint="-0.34998626667073579"/>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theme="0" tint="-0.34998626667073579"/>
      </bottom>
      <diagonal/>
    </border>
    <border>
      <left/>
      <right style="thin">
        <color indexed="64"/>
      </right>
      <top style="hair">
        <color theme="0" tint="-0.34998626667073579"/>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hair">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style="dashed">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80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6" fillId="0" borderId="0" xfId="0" applyFont="1" applyAlignment="1">
      <alignment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7" xfId="0" applyFont="1" applyBorder="1">
      <alignment vertical="center"/>
    </xf>
    <xf numFmtId="0" fontId="8" fillId="0" borderId="0" xfId="0" applyFont="1" applyAlignment="1">
      <alignment horizontal="center" vertical="center" wrapText="1"/>
    </xf>
    <xf numFmtId="0" fontId="10" fillId="0" borderId="0" xfId="0" applyFont="1">
      <alignment vertical="center"/>
    </xf>
    <xf numFmtId="0" fontId="9"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top"/>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left" vertical="center"/>
    </xf>
    <xf numFmtId="0" fontId="9" fillId="0" borderId="31" xfId="0"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top" wrapText="1"/>
    </xf>
    <xf numFmtId="0" fontId="8" fillId="0" borderId="0" xfId="0" applyFont="1" applyAlignment="1">
      <alignment horizontal="center" wrapText="1"/>
    </xf>
    <xf numFmtId="0" fontId="1" fillId="0" borderId="0" xfId="0" applyFont="1" applyAlignment="1"/>
    <xf numFmtId="0" fontId="9" fillId="0" borderId="0" xfId="0" applyFont="1" applyAlignment="1">
      <alignment horizontal="center" vertical="center"/>
    </xf>
    <xf numFmtId="0" fontId="6" fillId="0" borderId="0" xfId="0" applyFont="1" applyAlignment="1">
      <alignment horizontal="right" vertical="center"/>
    </xf>
    <xf numFmtId="0" fontId="13" fillId="0" borderId="0" xfId="0" applyFont="1" applyAlignment="1">
      <alignment horizontal="left" vertical="center"/>
    </xf>
    <xf numFmtId="0" fontId="6" fillId="0" borderId="0" xfId="0" applyFont="1" applyAlignment="1">
      <alignment vertical="center" wrapText="1"/>
    </xf>
    <xf numFmtId="49" fontId="8" fillId="0" borderId="0" xfId="0" applyNumberFormat="1" applyFont="1" applyAlignment="1">
      <alignment horizontal="center" vertical="center" wrapText="1"/>
    </xf>
    <xf numFmtId="0" fontId="9" fillId="0" borderId="7" xfId="0" applyFont="1" applyBorder="1" applyAlignment="1">
      <alignment horizontal="right" vertical="center"/>
    </xf>
    <xf numFmtId="0" fontId="1" fillId="0" borderId="0" xfId="0" applyFont="1" applyAlignment="1">
      <alignment horizontal="left" vertical="center"/>
    </xf>
    <xf numFmtId="0" fontId="9" fillId="0" borderId="9" xfId="0" applyFont="1" applyBorder="1" applyAlignment="1">
      <alignment horizontal="right" vertical="center"/>
    </xf>
    <xf numFmtId="0" fontId="9" fillId="0" borderId="22" xfId="0" applyFont="1" applyBorder="1" applyAlignment="1">
      <alignment vertical="center" wrapText="1"/>
    </xf>
    <xf numFmtId="0" fontId="6" fillId="0" borderId="7" xfId="0" applyFont="1" applyBorder="1" applyAlignment="1">
      <alignment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9" fillId="0" borderId="37" xfId="0" applyFont="1" applyBorder="1" applyAlignment="1">
      <alignment vertical="center" wrapText="1"/>
    </xf>
    <xf numFmtId="0" fontId="9" fillId="0" borderId="46" xfId="0" applyFont="1" applyBorder="1" applyAlignment="1">
      <alignment vertical="center" wrapText="1"/>
    </xf>
    <xf numFmtId="0" fontId="9" fillId="0" borderId="0" xfId="0" applyFont="1" applyAlignment="1">
      <alignment horizontal="left" vertical="center" wrapText="1"/>
    </xf>
    <xf numFmtId="0" fontId="9" fillId="0" borderId="21" xfId="0" applyFont="1" applyBorder="1" applyAlignment="1">
      <alignment vertical="center" wrapText="1"/>
    </xf>
    <xf numFmtId="0" fontId="9" fillId="0" borderId="76" xfId="0" applyFont="1" applyBorder="1" applyAlignment="1">
      <alignment vertical="center" wrapText="1"/>
    </xf>
    <xf numFmtId="0" fontId="9" fillId="0" borderId="77" xfId="0" applyFont="1" applyBorder="1" applyAlignment="1">
      <alignment vertical="center" wrapText="1"/>
    </xf>
    <xf numFmtId="0" fontId="9" fillId="0" borderId="16" xfId="0" applyFont="1" applyBorder="1" applyAlignment="1">
      <alignment vertical="center" wrapText="1"/>
    </xf>
    <xf numFmtId="0" fontId="9" fillId="0" borderId="67" xfId="0" applyFont="1" applyBorder="1" applyAlignment="1">
      <alignment vertical="center" wrapText="1"/>
    </xf>
    <xf numFmtId="0" fontId="9" fillId="0" borderId="68" xfId="0" applyFont="1" applyBorder="1" applyAlignment="1">
      <alignment vertical="center" wrapText="1"/>
    </xf>
    <xf numFmtId="0" fontId="9" fillId="0" borderId="58" xfId="0" applyFont="1" applyBorder="1" applyAlignment="1">
      <alignment vertical="center" wrapText="1"/>
    </xf>
    <xf numFmtId="0" fontId="9" fillId="0" borderId="7" xfId="0" applyFont="1" applyBorder="1" applyAlignment="1">
      <alignment vertical="center" wrapText="1"/>
    </xf>
    <xf numFmtId="0" fontId="9" fillId="0" borderId="47" xfId="0" applyFont="1" applyBorder="1" applyAlignment="1">
      <alignment vertical="center" wrapText="1"/>
    </xf>
    <xf numFmtId="0" fontId="9" fillId="0" borderId="9" xfId="0" applyFont="1" applyBorder="1">
      <alignment vertical="center"/>
    </xf>
    <xf numFmtId="0" fontId="9" fillId="0" borderId="9" xfId="0" applyFont="1" applyBorder="1" applyAlignment="1">
      <alignment vertical="center" wrapText="1"/>
    </xf>
    <xf numFmtId="0" fontId="9" fillId="5" borderId="9" xfId="0" applyFont="1" applyFill="1" applyBorder="1" applyAlignment="1">
      <alignment vertical="center" wrapText="1"/>
    </xf>
    <xf numFmtId="0" fontId="9" fillId="0" borderId="71" xfId="0" applyFont="1" applyBorder="1" applyAlignment="1">
      <alignment vertical="center" wrapText="1"/>
    </xf>
    <xf numFmtId="0" fontId="9" fillId="0" borderId="73" xfId="0" applyFont="1" applyBorder="1" applyAlignment="1">
      <alignment vertical="center" wrapText="1"/>
    </xf>
    <xf numFmtId="0" fontId="9" fillId="5" borderId="45" xfId="0" applyFont="1" applyFill="1" applyBorder="1" applyAlignment="1">
      <alignment horizontal="left" vertical="center" wrapText="1"/>
    </xf>
    <xf numFmtId="0" fontId="9" fillId="0" borderId="60" xfId="0" applyFont="1" applyBorder="1" applyAlignment="1">
      <alignment vertical="center" wrapText="1"/>
    </xf>
    <xf numFmtId="0" fontId="9" fillId="5" borderId="0" xfId="0" applyFont="1" applyFill="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30"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2" xfId="0" applyFont="1" applyBorder="1" applyAlignment="1">
      <alignment horizontal="left" vertical="center" wrapText="1"/>
    </xf>
    <xf numFmtId="0" fontId="9" fillId="0" borderId="42" xfId="0" applyFont="1" applyBorder="1" applyAlignment="1">
      <alignment vertical="center" wrapText="1"/>
    </xf>
    <xf numFmtId="0" fontId="9" fillId="0" borderId="31" xfId="0" applyFont="1" applyBorder="1" applyAlignment="1">
      <alignment vertical="center" wrapText="1"/>
    </xf>
    <xf numFmtId="0" fontId="9" fillId="0" borderId="59" xfId="0" applyFont="1" applyBorder="1" applyAlignment="1">
      <alignment vertical="center" wrapText="1"/>
    </xf>
    <xf numFmtId="0" fontId="9" fillId="0" borderId="37" xfId="0" applyFont="1" applyBorder="1" applyAlignment="1">
      <alignment horizontal="center" vertical="center" wrapText="1"/>
    </xf>
    <xf numFmtId="0" fontId="9" fillId="0" borderId="56" xfId="0" applyFont="1" applyBorder="1" applyAlignment="1">
      <alignment horizontal="right" vertical="center" wrapText="1"/>
    </xf>
    <xf numFmtId="0" fontId="9" fillId="0" borderId="90" xfId="0" applyFont="1" applyBorder="1" applyAlignment="1">
      <alignment horizontal="center" vertical="center" wrapText="1"/>
    </xf>
    <xf numFmtId="177" fontId="9" fillId="0" borderId="90" xfId="0" applyNumberFormat="1" applyFont="1" applyBorder="1" applyAlignment="1">
      <alignment horizontal="center" vertical="center" wrapText="1"/>
    </xf>
    <xf numFmtId="0" fontId="14" fillId="0" borderId="90" xfId="0" applyFont="1" applyBorder="1" applyAlignment="1">
      <alignment vertical="center" wrapText="1"/>
    </xf>
    <xf numFmtId="0" fontId="14" fillId="0" borderId="31" xfId="0" applyFont="1" applyBorder="1" applyAlignment="1">
      <alignment vertical="top"/>
    </xf>
    <xf numFmtId="0" fontId="14" fillId="0" borderId="31" xfId="0" applyFont="1" applyBorder="1">
      <alignment vertical="center"/>
    </xf>
    <xf numFmtId="0" fontId="14" fillId="0" borderId="33" xfId="0" applyFont="1" applyBorder="1" applyAlignment="1">
      <alignment vertical="top"/>
    </xf>
    <xf numFmtId="0" fontId="14" fillId="0" borderId="34" xfId="0" applyFont="1" applyBorder="1">
      <alignment vertical="center"/>
    </xf>
    <xf numFmtId="0" fontId="14" fillId="0" borderId="35" xfId="0" applyFont="1" applyBorder="1" applyAlignment="1">
      <alignment horizontal="left" vertical="top" wrapText="1"/>
    </xf>
    <xf numFmtId="179" fontId="12" fillId="0" borderId="22" xfId="0" applyNumberFormat="1" applyFont="1" applyBorder="1" applyAlignment="1">
      <alignment horizontal="right" vertical="center"/>
    </xf>
    <xf numFmtId="179" fontId="12" fillId="0" borderId="21" xfId="0" applyNumberFormat="1" applyFont="1" applyBorder="1" applyAlignment="1">
      <alignment horizontal="right" vertical="center"/>
    </xf>
    <xf numFmtId="0" fontId="12" fillId="0" borderId="38" xfId="0" applyFont="1" applyBorder="1" applyAlignment="1">
      <alignment horizontal="right" vertical="center"/>
    </xf>
    <xf numFmtId="0" fontId="12" fillId="0" borderId="22" xfId="0" applyFont="1" applyBorder="1" applyAlignment="1">
      <alignment horizontal="right" vertical="center"/>
    </xf>
    <xf numFmtId="0" fontId="6" fillId="0" borderId="47" xfId="0" applyFont="1" applyBorder="1" applyAlignment="1">
      <alignment vertical="center" wrapText="1"/>
    </xf>
    <xf numFmtId="0" fontId="6" fillId="0" borderId="45" xfId="0" applyFont="1" applyBorder="1" applyAlignment="1">
      <alignment horizontal="left" vertical="center" wrapText="1"/>
    </xf>
    <xf numFmtId="0" fontId="9" fillId="0" borderId="44" xfId="0" applyFont="1" applyBorder="1" applyAlignment="1">
      <alignment horizontal="center" vertical="center" wrapText="1"/>
    </xf>
    <xf numFmtId="0" fontId="9" fillId="0" borderId="47" xfId="0" applyFont="1" applyBorder="1" applyAlignment="1">
      <alignment horizontal="left" vertical="center" wrapText="1"/>
    </xf>
    <xf numFmtId="0" fontId="6" fillId="0" borderId="45" xfId="0" applyFont="1" applyBorder="1" applyAlignment="1">
      <alignment horizontal="left" vertical="center"/>
    </xf>
    <xf numFmtId="0" fontId="9" fillId="0" borderId="45" xfId="0" applyFont="1" applyBorder="1" applyAlignment="1">
      <alignment horizontal="left" vertical="center"/>
    </xf>
    <xf numFmtId="0" fontId="9" fillId="7" borderId="45"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9" fillId="7" borderId="55" xfId="0" applyFont="1" applyFill="1" applyBorder="1" applyAlignment="1" applyProtection="1">
      <alignment vertical="center" wrapText="1"/>
      <protection locked="0"/>
    </xf>
    <xf numFmtId="0" fontId="9" fillId="7" borderId="56" xfId="0" applyFont="1" applyFill="1" applyBorder="1" applyAlignment="1" applyProtection="1">
      <alignment horizontal="right" vertical="center" wrapText="1"/>
      <protection locked="0"/>
    </xf>
    <xf numFmtId="0" fontId="9" fillId="7" borderId="55" xfId="0" applyFont="1" applyFill="1" applyBorder="1" applyAlignment="1" applyProtection="1">
      <alignment horizontal="center" vertical="center" wrapText="1"/>
      <protection locked="0"/>
    </xf>
    <xf numFmtId="0" fontId="9" fillId="7" borderId="30"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7" borderId="0" xfId="0" applyFont="1" applyFill="1" applyAlignment="1" applyProtection="1">
      <alignment vertical="center" wrapText="1"/>
      <protection locked="0"/>
    </xf>
    <xf numFmtId="0" fontId="9" fillId="7" borderId="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46"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82" xfId="0" applyFont="1" applyFill="1" applyBorder="1" applyAlignment="1" applyProtection="1">
      <alignment horizontal="center" vertical="center" wrapText="1"/>
      <protection locked="0"/>
    </xf>
    <xf numFmtId="0" fontId="6" fillId="7" borderId="84" xfId="0" applyFont="1" applyFill="1" applyBorder="1" applyAlignment="1" applyProtection="1">
      <alignment horizontal="center" vertical="center" wrapText="1"/>
      <protection locked="0"/>
    </xf>
    <xf numFmtId="0" fontId="9" fillId="7" borderId="47" xfId="0" applyFont="1" applyFill="1" applyBorder="1" applyAlignment="1" applyProtection="1">
      <alignment horizontal="center" vertical="center" wrapText="1"/>
      <protection locked="0"/>
    </xf>
    <xf numFmtId="0" fontId="9" fillId="7" borderId="70" xfId="0" applyFont="1" applyFill="1" applyBorder="1" applyAlignment="1" applyProtection="1">
      <alignment horizontal="center" vertical="center" wrapText="1"/>
      <protection locked="0"/>
    </xf>
    <xf numFmtId="0" fontId="9" fillId="7" borderId="66" xfId="0" applyFont="1" applyFill="1" applyBorder="1" applyAlignment="1" applyProtection="1">
      <alignment horizontal="center" vertical="center" wrapText="1"/>
      <protection locked="0"/>
    </xf>
    <xf numFmtId="0" fontId="9" fillId="7" borderId="67" xfId="0" applyFont="1" applyFill="1" applyBorder="1" applyAlignment="1" applyProtection="1">
      <alignment vertical="center" wrapText="1"/>
      <protection locked="0"/>
    </xf>
    <xf numFmtId="0" fontId="9" fillId="7" borderId="75" xfId="0" applyFont="1" applyFill="1" applyBorder="1" applyAlignment="1" applyProtection="1">
      <alignment horizontal="center" vertical="center" wrapText="1"/>
      <protection locked="0"/>
    </xf>
    <xf numFmtId="0" fontId="9" fillId="7" borderId="76" xfId="0" applyFont="1" applyFill="1" applyBorder="1" applyAlignment="1" applyProtection="1">
      <alignment vertical="center" wrapText="1"/>
      <protection locked="0"/>
    </xf>
    <xf numFmtId="0" fontId="9" fillId="7" borderId="44" xfId="0" applyFont="1" applyFill="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28"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xf>
    <xf numFmtId="0" fontId="9" fillId="0" borderId="8" xfId="0" applyFont="1" applyBorder="1" applyAlignment="1">
      <alignment vertical="center" wrapText="1"/>
    </xf>
    <xf numFmtId="0" fontId="9" fillId="0" borderId="8" xfId="0" applyFont="1" applyBorder="1">
      <alignment vertical="center"/>
    </xf>
    <xf numFmtId="0" fontId="9" fillId="0" borderId="32" xfId="0" applyFont="1" applyBorder="1" applyAlignment="1">
      <alignment vertical="center" wrapText="1"/>
    </xf>
    <xf numFmtId="0" fontId="9" fillId="7" borderId="84" xfId="0" applyFont="1" applyFill="1" applyBorder="1" applyAlignment="1" applyProtection="1">
      <alignment horizontal="center" vertical="center" wrapText="1"/>
      <protection locked="0"/>
    </xf>
    <xf numFmtId="0" fontId="20" fillId="0" borderId="0" xfId="0" applyFont="1">
      <alignment vertical="center"/>
    </xf>
    <xf numFmtId="0" fontId="15" fillId="0" borderId="0" xfId="0" applyFont="1" applyAlignment="1">
      <alignment horizontal="center" vertical="center" wrapText="1"/>
    </xf>
    <xf numFmtId="0" fontId="9" fillId="0" borderId="45" xfId="0" applyFont="1" applyBorder="1" applyAlignment="1">
      <alignment horizontal="left" vertical="center" wrapText="1"/>
    </xf>
    <xf numFmtId="0" fontId="9" fillId="0" borderId="48" xfId="0" applyFont="1" applyBorder="1" applyAlignment="1">
      <alignment horizontal="left" vertical="center" wrapText="1"/>
    </xf>
    <xf numFmtId="0" fontId="9" fillId="0" borderId="19"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9" fillId="0" borderId="37" xfId="0" applyFont="1" applyBorder="1">
      <alignment vertical="center"/>
    </xf>
    <xf numFmtId="0" fontId="9" fillId="0" borderId="0" xfId="0" applyFont="1" applyAlignment="1"/>
    <xf numFmtId="0" fontId="23" fillId="0" borderId="0" xfId="0" applyFont="1" applyAlignment="1">
      <alignment horizontal="center" vertical="center"/>
    </xf>
    <xf numFmtId="0" fontId="24" fillId="0" borderId="0" xfId="0" applyFont="1">
      <alignment vertical="center"/>
    </xf>
    <xf numFmtId="0" fontId="14" fillId="0" borderId="17" xfId="0" applyFont="1" applyBorder="1" applyAlignment="1">
      <alignment horizontal="center" vertical="center" wrapText="1"/>
    </xf>
    <xf numFmtId="0" fontId="9" fillId="8" borderId="5" xfId="0" applyFont="1" applyFill="1" applyBorder="1" applyAlignment="1" applyProtection="1">
      <alignment horizontal="center" vertical="center" wrapText="1"/>
      <protection locked="0"/>
    </xf>
    <xf numFmtId="0" fontId="9" fillId="8" borderId="20"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3" borderId="20" xfId="0" applyFont="1" applyFill="1" applyBorder="1" applyAlignment="1">
      <alignment horizontal="center" vertical="center"/>
    </xf>
    <xf numFmtId="0" fontId="9" fillId="3" borderId="25" xfId="0" applyFont="1" applyFill="1" applyBorder="1" applyAlignment="1">
      <alignment horizontal="center" vertical="center"/>
    </xf>
    <xf numFmtId="0" fontId="9" fillId="0" borderId="0" xfId="0" applyFont="1" applyAlignment="1">
      <alignment horizontal="center"/>
    </xf>
    <xf numFmtId="0" fontId="9" fillId="0" borderId="51" xfId="0" applyFont="1" applyBorder="1" applyAlignment="1">
      <alignment horizontal="center" vertical="center"/>
    </xf>
    <xf numFmtId="0" fontId="9" fillId="3" borderId="54"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57" xfId="0" applyFont="1" applyBorder="1" applyAlignment="1">
      <alignment horizontal="center" vertical="center"/>
    </xf>
    <xf numFmtId="0" fontId="9" fillId="3" borderId="29" xfId="0" applyFont="1" applyFill="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3" borderId="69" xfId="0" applyFont="1" applyFill="1" applyBorder="1" applyAlignment="1">
      <alignment horizontal="center" vertical="center"/>
    </xf>
    <xf numFmtId="56" fontId="6" fillId="0" borderId="0" xfId="0" quotePrefix="1" applyNumberFormat="1" applyFont="1">
      <alignment vertical="center"/>
    </xf>
    <xf numFmtId="0" fontId="14" fillId="0" borderId="19" xfId="0" applyFont="1" applyBorder="1" applyAlignment="1">
      <alignment horizontal="center" vertical="center" wrapText="1"/>
    </xf>
    <xf numFmtId="0" fontId="12" fillId="0" borderId="69" xfId="0" applyFont="1" applyBorder="1" applyAlignment="1">
      <alignment horizontal="center" vertical="center"/>
    </xf>
    <xf numFmtId="0" fontId="12" fillId="0" borderId="74" xfId="0" applyFont="1" applyBorder="1" applyAlignment="1">
      <alignment horizontal="center" vertical="center"/>
    </xf>
    <xf numFmtId="0" fontId="12" fillId="0" borderId="78" xfId="0" applyFont="1" applyBorder="1" applyAlignment="1">
      <alignment horizontal="center" vertical="center"/>
    </xf>
    <xf numFmtId="0" fontId="9" fillId="0" borderId="19" xfId="0" applyFont="1" applyBorder="1" applyAlignment="1">
      <alignment horizontal="left" vertical="center"/>
    </xf>
    <xf numFmtId="0" fontId="9" fillId="0" borderId="37" xfId="0" applyFont="1" applyBorder="1" applyAlignment="1">
      <alignment horizontal="center" vertical="center"/>
    </xf>
    <xf numFmtId="0" fontId="9" fillId="6" borderId="19" xfId="0" applyFont="1" applyFill="1" applyBorder="1">
      <alignment vertical="center"/>
    </xf>
    <xf numFmtId="0" fontId="9" fillId="6" borderId="0" xfId="0" applyFont="1" applyFill="1">
      <alignment vertical="center"/>
    </xf>
    <xf numFmtId="0" fontId="6" fillId="0" borderId="16" xfId="0" applyFont="1" applyBorder="1">
      <alignment vertical="center"/>
    </xf>
    <xf numFmtId="0" fontId="9" fillId="0" borderId="105" xfId="0" applyFont="1" applyBorder="1" applyAlignment="1">
      <alignment horizontal="center" vertical="center" wrapText="1"/>
    </xf>
    <xf numFmtId="0" fontId="9" fillId="0" borderId="105" xfId="0" applyFont="1" applyBorder="1" applyAlignment="1">
      <alignment horizontal="center" vertical="center"/>
    </xf>
    <xf numFmtId="0" fontId="9" fillId="0" borderId="7" xfId="0" applyFont="1" applyBorder="1" applyAlignment="1">
      <alignment horizontal="right" vertical="center" wrapText="1"/>
    </xf>
    <xf numFmtId="0" fontId="9" fillId="0" borderId="56" xfId="0" applyFont="1" applyBorder="1" applyAlignment="1">
      <alignment horizontal="center" vertical="center" wrapText="1"/>
    </xf>
    <xf numFmtId="0" fontId="25" fillId="0" borderId="98" xfId="0" applyFont="1" applyBorder="1">
      <alignment vertical="center"/>
    </xf>
    <xf numFmtId="0" fontId="13" fillId="0" borderId="0" xfId="0" applyFont="1">
      <alignment vertical="center"/>
    </xf>
    <xf numFmtId="49" fontId="14" fillId="7" borderId="21" xfId="0" applyNumberFormat="1" applyFont="1" applyFill="1" applyBorder="1" applyAlignment="1" applyProtection="1">
      <alignment horizontal="center" vertical="center" wrapText="1"/>
      <protection locked="0"/>
    </xf>
    <xf numFmtId="49" fontId="14" fillId="7" borderId="90" xfId="0" applyNumberFormat="1" applyFont="1" applyFill="1" applyBorder="1" applyAlignment="1" applyProtection="1">
      <alignment horizontal="center" vertical="center" wrapText="1"/>
      <protection locked="0"/>
    </xf>
    <xf numFmtId="0" fontId="12" fillId="0" borderId="0" xfId="0" applyFont="1">
      <alignment vertical="center"/>
    </xf>
    <xf numFmtId="0" fontId="23" fillId="0" borderId="0" xfId="0" applyFont="1">
      <alignment vertical="center"/>
    </xf>
    <xf numFmtId="0" fontId="9" fillId="7" borderId="67" xfId="0" applyFont="1" applyFill="1" applyBorder="1" applyAlignment="1" applyProtection="1">
      <alignment horizontal="center" vertical="center" wrapText="1"/>
      <protection locked="0"/>
    </xf>
    <xf numFmtId="0" fontId="9" fillId="7" borderId="76" xfId="0" applyFont="1" applyFill="1" applyBorder="1" applyAlignment="1" applyProtection="1">
      <alignment horizontal="center" vertical="center" wrapText="1"/>
      <protection locked="0"/>
    </xf>
    <xf numFmtId="0" fontId="6" fillId="5" borderId="45" xfId="0" applyFont="1" applyFill="1" applyBorder="1" applyAlignment="1">
      <alignment horizontal="left" vertical="center" wrapText="1"/>
    </xf>
    <xf numFmtId="0" fontId="6" fillId="5" borderId="60" xfId="0" applyFont="1" applyFill="1" applyBorder="1" applyAlignment="1">
      <alignment horizontal="left" vertical="center" wrapText="1"/>
    </xf>
    <xf numFmtId="0" fontId="9" fillId="7" borderId="71" xfId="0" applyFont="1" applyFill="1" applyBorder="1" applyAlignment="1" applyProtection="1">
      <alignment horizontal="center" vertical="center" wrapText="1"/>
      <protection locked="0"/>
    </xf>
    <xf numFmtId="0" fontId="9" fillId="7" borderId="31" xfId="0" applyFont="1" applyFill="1" applyBorder="1" applyAlignment="1" applyProtection="1">
      <alignment vertical="center" shrinkToFit="1"/>
      <protection locked="0"/>
    </xf>
    <xf numFmtId="0" fontId="9" fillId="7" borderId="0" xfId="0" applyFont="1" applyFill="1" applyAlignment="1" applyProtection="1">
      <alignment vertical="center" shrinkToFit="1"/>
      <protection locked="0"/>
    </xf>
    <xf numFmtId="0" fontId="9" fillId="9" borderId="37" xfId="0" applyFont="1" applyFill="1" applyBorder="1" applyAlignment="1">
      <alignment horizontal="right" vertical="center" wrapText="1"/>
    </xf>
    <xf numFmtId="0" fontId="9" fillId="5" borderId="7" xfId="0" applyFont="1" applyFill="1" applyBorder="1" applyAlignment="1">
      <alignment vertical="center" wrapText="1"/>
    </xf>
    <xf numFmtId="0" fontId="9" fillId="5" borderId="64" xfId="0" applyFont="1" applyFill="1" applyBorder="1" applyAlignment="1">
      <alignment horizontal="left" vertical="center" wrapText="1"/>
    </xf>
    <xf numFmtId="0" fontId="9" fillId="0" borderId="46" xfId="0" applyFont="1" applyBorder="1" applyAlignment="1">
      <alignment horizontal="right" vertical="center" wrapText="1"/>
    </xf>
    <xf numFmtId="178" fontId="9" fillId="7" borderId="0" xfId="0" applyNumberFormat="1" applyFont="1" applyFill="1" applyAlignment="1" applyProtection="1">
      <alignment horizontal="center" vertical="center"/>
      <protection locked="0"/>
    </xf>
    <xf numFmtId="0" fontId="9" fillId="0" borderId="47" xfId="0" applyFont="1" applyBorder="1" applyAlignment="1">
      <alignment horizontal="right" vertical="center" wrapText="1"/>
    </xf>
    <xf numFmtId="0" fontId="9" fillId="7" borderId="107" xfId="0" applyFont="1" applyFill="1" applyBorder="1" applyAlignment="1" applyProtection="1">
      <alignment vertical="center" wrapText="1"/>
      <protection locked="0"/>
    </xf>
    <xf numFmtId="0" fontId="9" fillId="0" borderId="108" xfId="0" applyFont="1" applyBorder="1" applyAlignment="1">
      <alignment vertical="center" wrapText="1"/>
    </xf>
    <xf numFmtId="0" fontId="9" fillId="7" borderId="108" xfId="0" applyFont="1" applyFill="1" applyBorder="1" applyAlignment="1" applyProtection="1">
      <alignment horizontal="right" vertical="center" wrapText="1"/>
      <protection locked="0"/>
    </xf>
    <xf numFmtId="0" fontId="9" fillId="0" borderId="110" xfId="0" applyFont="1" applyBorder="1" applyAlignment="1">
      <alignment horizontal="center" vertical="center"/>
    </xf>
    <xf numFmtId="0" fontId="9" fillId="7" borderId="49" xfId="0" applyFont="1" applyFill="1" applyBorder="1" applyAlignment="1" applyProtection="1">
      <alignment horizontal="center" vertical="center" wrapText="1"/>
      <protection locked="0"/>
    </xf>
    <xf numFmtId="0" fontId="9" fillId="0" borderId="107" xfId="0" applyFont="1" applyBorder="1" applyAlignment="1">
      <alignment vertical="center" wrapText="1"/>
    </xf>
    <xf numFmtId="0" fontId="9" fillId="0" borderId="108" xfId="0" applyFont="1" applyBorder="1" applyAlignment="1">
      <alignment horizontal="right" vertical="center" wrapText="1"/>
    </xf>
    <xf numFmtId="0" fontId="9" fillId="7" borderId="31" xfId="0" applyFont="1" applyFill="1" applyBorder="1" applyAlignment="1" applyProtection="1">
      <alignment vertical="center" wrapText="1"/>
      <protection locked="0"/>
    </xf>
    <xf numFmtId="0" fontId="9" fillId="0" borderId="34" xfId="0" applyFont="1" applyBorder="1" applyAlignment="1">
      <alignment vertical="center" wrapText="1"/>
    </xf>
    <xf numFmtId="0" fontId="9" fillId="7" borderId="107" xfId="0"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26" fillId="10" borderId="18" xfId="0" applyFont="1" applyFill="1" applyBorder="1" applyAlignment="1">
      <alignment horizontal="center" vertical="center"/>
    </xf>
    <xf numFmtId="0" fontId="9" fillId="10" borderId="20" xfId="0" applyFont="1" applyFill="1" applyBorder="1" applyAlignment="1">
      <alignment horizontal="left" vertical="center" shrinkToFit="1"/>
    </xf>
    <xf numFmtId="0" fontId="21" fillId="10" borderId="9" xfId="0" applyFont="1" applyFill="1" applyBorder="1" applyAlignment="1">
      <alignment horizontal="center" vertical="center"/>
    </xf>
    <xf numFmtId="0" fontId="26" fillId="11" borderId="23" xfId="0" applyFont="1" applyFill="1" applyBorder="1" applyAlignment="1">
      <alignment horizontal="center" vertical="center"/>
    </xf>
    <xf numFmtId="0" fontId="9" fillId="11" borderId="25" xfId="0" applyFont="1" applyFill="1" applyBorder="1" applyAlignment="1">
      <alignment horizontal="left" vertical="center" shrinkToFit="1"/>
    </xf>
    <xf numFmtId="0" fontId="21" fillId="11" borderId="14" xfId="0" applyFont="1" applyFill="1" applyBorder="1" applyAlignment="1">
      <alignment horizontal="center" vertical="center"/>
    </xf>
    <xf numFmtId="0" fontId="26" fillId="11" borderId="18" xfId="0" applyFont="1" applyFill="1" applyBorder="1" applyAlignment="1">
      <alignment horizontal="center" vertical="center"/>
    </xf>
    <xf numFmtId="0" fontId="9" fillId="11" borderId="20" xfId="0" applyFont="1" applyFill="1" applyBorder="1" applyAlignment="1">
      <alignment horizontal="left" vertical="center" shrinkToFit="1"/>
    </xf>
    <xf numFmtId="0" fontId="21" fillId="11" borderId="9" xfId="0" applyFont="1" applyFill="1" applyBorder="1" applyAlignment="1">
      <alignment horizontal="center" vertical="center"/>
    </xf>
    <xf numFmtId="0" fontId="9" fillId="11" borderId="20"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21" fillId="10" borderId="34" xfId="0" applyFont="1" applyFill="1" applyBorder="1" applyAlignment="1">
      <alignment horizontal="center" vertical="center"/>
    </xf>
    <xf numFmtId="0" fontId="9" fillId="10" borderId="36" xfId="0" applyFont="1" applyFill="1" applyBorder="1" applyAlignment="1">
      <alignment horizontal="left" vertical="center" wrapText="1"/>
    </xf>
    <xf numFmtId="0" fontId="21" fillId="10" borderId="22" xfId="0" applyFont="1" applyFill="1" applyBorder="1" applyAlignment="1">
      <alignment horizontal="center" vertical="center"/>
    </xf>
    <xf numFmtId="0" fontId="9" fillId="11" borderId="36" xfId="0" applyFont="1" applyFill="1" applyBorder="1" applyAlignment="1">
      <alignment horizontal="left" vertical="center" wrapText="1"/>
    </xf>
    <xf numFmtId="0" fontId="21" fillId="11" borderId="22" xfId="0" applyFont="1" applyFill="1" applyBorder="1" applyAlignment="1">
      <alignment horizontal="center" vertical="center"/>
    </xf>
    <xf numFmtId="0" fontId="9" fillId="11" borderId="29" xfId="0" applyFont="1" applyFill="1" applyBorder="1" applyAlignment="1">
      <alignment horizontal="left" vertical="center" wrapText="1"/>
    </xf>
    <xf numFmtId="0" fontId="26" fillId="10" borderId="104" xfId="0" applyFont="1" applyFill="1" applyBorder="1" applyAlignment="1">
      <alignment horizontal="center" vertical="center"/>
    </xf>
    <xf numFmtId="0" fontId="26" fillId="0" borderId="45" xfId="0" applyFont="1" applyBorder="1" applyAlignment="1">
      <alignment horizontal="center" vertical="center" wrapText="1"/>
    </xf>
    <xf numFmtId="0" fontId="12" fillId="0" borderId="45" xfId="0" applyFont="1" applyBorder="1" applyAlignment="1">
      <alignment horizontal="left" vertical="center" wrapText="1"/>
    </xf>
    <xf numFmtId="0" fontId="21" fillId="0" borderId="45" xfId="0" applyFont="1" applyBorder="1" applyAlignment="1">
      <alignment horizontal="center" vertical="center"/>
    </xf>
    <xf numFmtId="0" fontId="26" fillId="11" borderId="106" xfId="0" applyFont="1" applyFill="1" applyBorder="1" applyAlignment="1">
      <alignment horizontal="center" vertical="center"/>
    </xf>
    <xf numFmtId="0" fontId="9" fillId="11" borderId="25" xfId="0" applyFont="1" applyFill="1" applyBorder="1" applyAlignment="1">
      <alignment vertical="center" wrapText="1"/>
    </xf>
    <xf numFmtId="0" fontId="26" fillId="11" borderId="101" xfId="0" applyFont="1" applyFill="1" applyBorder="1" applyAlignment="1">
      <alignment horizontal="center" vertical="center"/>
    </xf>
    <xf numFmtId="0" fontId="27" fillId="11" borderId="5" xfId="0" applyFont="1" applyFill="1" applyBorder="1" applyAlignment="1">
      <alignment vertical="center" wrapText="1" shrinkToFit="1"/>
    </xf>
    <xf numFmtId="0" fontId="26" fillId="11" borderId="104" xfId="0" applyFont="1" applyFill="1" applyBorder="1" applyAlignment="1">
      <alignment horizontal="center" vertical="center"/>
    </xf>
    <xf numFmtId="0" fontId="26" fillId="11" borderId="103" xfId="0" applyFont="1" applyFill="1" applyBorder="1" applyAlignment="1">
      <alignment horizontal="center" vertical="center"/>
    </xf>
    <xf numFmtId="0" fontId="21" fillId="10" borderId="4" xfId="0" applyFont="1" applyFill="1" applyBorder="1" applyAlignment="1">
      <alignment horizontal="center" vertical="center"/>
    </xf>
    <xf numFmtId="0" fontId="9" fillId="10" borderId="26"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21" fillId="11" borderId="4" xfId="0" applyFont="1" applyFill="1" applyBorder="1" applyAlignment="1">
      <alignment horizontal="center" vertical="center"/>
    </xf>
    <xf numFmtId="0" fontId="26" fillId="11" borderId="99" xfId="0" applyFont="1" applyFill="1" applyBorder="1" applyAlignment="1">
      <alignment horizontal="center" vertical="center"/>
    </xf>
    <xf numFmtId="0" fontId="9" fillId="11" borderId="69" xfId="0" applyFont="1" applyFill="1" applyBorder="1" applyAlignment="1">
      <alignment horizontal="left" vertical="center" wrapText="1"/>
    </xf>
    <xf numFmtId="0" fontId="21" fillId="11" borderId="73" xfId="0" applyFont="1" applyFill="1" applyBorder="1" applyAlignment="1">
      <alignment horizontal="center" vertical="center"/>
    </xf>
    <xf numFmtId="0" fontId="9" fillId="11" borderId="69" xfId="0" applyFont="1" applyFill="1" applyBorder="1" applyAlignment="1">
      <alignment horizontal="left" vertical="center" shrinkToFit="1"/>
    </xf>
    <xf numFmtId="0" fontId="26" fillId="0" borderId="0" xfId="0" applyFont="1">
      <alignment vertical="center"/>
    </xf>
    <xf numFmtId="0" fontId="21" fillId="10" borderId="14" xfId="0" applyFont="1" applyFill="1" applyBorder="1" applyAlignment="1">
      <alignment horizontal="center" vertical="center"/>
    </xf>
    <xf numFmtId="0" fontId="9" fillId="10" borderId="25" xfId="0" applyFont="1" applyFill="1" applyBorder="1" applyAlignment="1">
      <alignment horizontal="left" vertical="center" wrapText="1"/>
    </xf>
    <xf numFmtId="0" fontId="14" fillId="11" borderId="29" xfId="0" applyFont="1" applyFill="1" applyBorder="1" applyAlignment="1">
      <alignment horizontal="left" vertical="center" wrapText="1"/>
    </xf>
    <xf numFmtId="0" fontId="20" fillId="10" borderId="20" xfId="0" applyFont="1" applyFill="1" applyBorder="1" applyAlignment="1">
      <alignment horizontal="left" vertical="center"/>
    </xf>
    <xf numFmtId="0" fontId="9" fillId="10" borderId="20" xfId="0" applyFont="1" applyFill="1" applyBorder="1" applyAlignment="1">
      <alignment horizontal="left" vertical="center"/>
    </xf>
    <xf numFmtId="0" fontId="9" fillId="10" borderId="25" xfId="0" applyFont="1" applyFill="1" applyBorder="1" applyAlignment="1">
      <alignment horizontal="left" vertical="center"/>
    </xf>
    <xf numFmtId="0" fontId="26" fillId="11" borderId="101" xfId="0" applyFont="1" applyFill="1" applyBorder="1">
      <alignment vertical="center"/>
    </xf>
    <xf numFmtId="0" fontId="9" fillId="11" borderId="26" xfId="0" applyFont="1" applyFill="1" applyBorder="1" applyAlignment="1">
      <alignment horizontal="left" vertical="center"/>
    </xf>
    <xf numFmtId="0" fontId="26" fillId="11" borderId="18" xfId="0" applyFont="1" applyFill="1" applyBorder="1">
      <alignment vertical="center"/>
    </xf>
    <xf numFmtId="0" fontId="9" fillId="11" borderId="20" xfId="0" applyFont="1" applyFill="1" applyBorder="1" applyAlignment="1">
      <alignment horizontal="left" vertical="center"/>
    </xf>
    <xf numFmtId="0" fontId="26" fillId="11" borderId="23" xfId="0" applyFont="1" applyFill="1" applyBorder="1">
      <alignment vertical="center"/>
    </xf>
    <xf numFmtId="0" fontId="9" fillId="10" borderId="26" xfId="0" applyFont="1" applyFill="1" applyBorder="1" applyAlignment="1">
      <alignment horizontal="left" vertical="center"/>
    </xf>
    <xf numFmtId="0" fontId="9" fillId="10" borderId="29" xfId="0" applyFont="1" applyFill="1" applyBorder="1" applyAlignment="1">
      <alignment horizontal="left" vertical="center"/>
    </xf>
    <xf numFmtId="0" fontId="26" fillId="11" borderId="102" xfId="0" applyFont="1" applyFill="1" applyBorder="1">
      <alignment vertical="center"/>
    </xf>
    <xf numFmtId="0" fontId="14" fillId="11" borderId="26" xfId="0" applyFont="1" applyFill="1" applyBorder="1" applyAlignment="1">
      <alignment horizontal="left" vertical="center" wrapText="1"/>
    </xf>
    <xf numFmtId="0" fontId="21" fillId="10" borderId="100" xfId="0" applyFont="1" applyFill="1" applyBorder="1" applyAlignment="1">
      <alignment horizontal="center" vertical="center"/>
    </xf>
    <xf numFmtId="0" fontId="9" fillId="10" borderId="69" xfId="0" applyFont="1" applyFill="1" applyBorder="1" applyAlignment="1">
      <alignment horizontal="left" vertical="center"/>
    </xf>
    <xf numFmtId="0" fontId="9" fillId="11" borderId="100" xfId="0" applyFont="1" applyFill="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xf numFmtId="0" fontId="9" fillId="0" borderId="0" xfId="0" applyFont="1" applyAlignment="1">
      <alignment horizontal="center" vertical="center" wrapText="1"/>
    </xf>
    <xf numFmtId="0" fontId="9" fillId="7" borderId="31" xfId="0" applyFont="1" applyFill="1" applyBorder="1" applyAlignment="1" applyProtection="1">
      <alignment horizontal="center" vertical="center" wrapText="1"/>
      <protection locked="0"/>
    </xf>
    <xf numFmtId="0" fontId="9" fillId="3" borderId="15" xfId="0" applyFont="1" applyFill="1" applyBorder="1" applyAlignment="1">
      <alignment horizontal="center" vertical="center"/>
    </xf>
    <xf numFmtId="0" fontId="6" fillId="0" borderId="2" xfId="0" applyFont="1" applyBorder="1" applyAlignment="1">
      <alignment vertical="center" wrapText="1"/>
    </xf>
    <xf numFmtId="0" fontId="9" fillId="7" borderId="61" xfId="0" applyFont="1" applyFill="1" applyBorder="1" applyAlignment="1" applyProtection="1">
      <alignment horizontal="center" vertical="center" wrapText="1"/>
      <protection locked="0"/>
    </xf>
    <xf numFmtId="0" fontId="9" fillId="8" borderId="26" xfId="0" applyFont="1" applyFill="1" applyBorder="1" applyAlignment="1" applyProtection="1">
      <alignment horizontal="center" vertical="center"/>
      <protection locked="0"/>
    </xf>
    <xf numFmtId="0" fontId="6" fillId="4" borderId="42" xfId="0" applyFont="1" applyFill="1" applyBorder="1" applyAlignment="1">
      <alignment horizontal="center" vertical="center" wrapText="1"/>
    </xf>
    <xf numFmtId="0" fontId="21" fillId="11" borderId="16" xfId="0" applyFont="1" applyFill="1" applyBorder="1" applyAlignment="1">
      <alignment horizontal="center" vertical="center"/>
    </xf>
    <xf numFmtId="0" fontId="9" fillId="11" borderId="10" xfId="0" applyFont="1" applyFill="1" applyBorder="1" applyAlignment="1">
      <alignment horizontal="left" vertical="center" wrapText="1"/>
    </xf>
    <xf numFmtId="0" fontId="26" fillId="11" borderId="105" xfId="0" applyFont="1" applyFill="1" applyBorder="1" applyAlignment="1">
      <alignment horizontal="center" vertical="center"/>
    </xf>
    <xf numFmtId="0" fontId="6" fillId="4" borderId="0" xfId="0" applyFont="1" applyFill="1" applyAlignment="1">
      <alignment horizontal="center" vertical="center" wrapText="1"/>
    </xf>
    <xf numFmtId="0" fontId="9" fillId="0" borderId="45" xfId="0" applyFont="1" applyBorder="1" applyAlignment="1">
      <alignment vertical="center" wrapText="1"/>
    </xf>
    <xf numFmtId="0" fontId="9" fillId="8" borderId="112" xfId="0" applyFont="1" applyFill="1" applyBorder="1" applyAlignment="1" applyProtection="1">
      <alignment horizontal="center" vertical="center"/>
      <protection locked="0"/>
    </xf>
    <xf numFmtId="0" fontId="9" fillId="7" borderId="45" xfId="0" applyFont="1" applyFill="1" applyBorder="1" applyAlignment="1" applyProtection="1">
      <alignment vertical="center" wrapText="1"/>
      <protection locked="0"/>
    </xf>
    <xf numFmtId="0" fontId="9" fillId="5" borderId="8" xfId="0" applyFont="1" applyFill="1" applyBorder="1" applyAlignment="1">
      <alignment vertical="center" wrapText="1"/>
    </xf>
    <xf numFmtId="0" fontId="9" fillId="8" borderId="113" xfId="0" applyFont="1" applyFill="1" applyBorder="1" applyAlignment="1" applyProtection="1">
      <alignment horizontal="center" vertical="center"/>
      <protection locked="0"/>
    </xf>
    <xf numFmtId="0" fontId="9" fillId="8" borderId="15" xfId="0" applyFont="1" applyFill="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29" xfId="0" applyFont="1" applyBorder="1" applyAlignment="1">
      <alignment horizontal="center" vertical="center"/>
    </xf>
    <xf numFmtId="0" fontId="6" fillId="4" borderId="44"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9" xfId="0" applyFont="1" applyBorder="1" applyAlignment="1">
      <alignment horizontal="center" vertical="center"/>
    </xf>
    <xf numFmtId="0" fontId="9" fillId="0" borderId="73" xfId="0" applyFont="1" applyBorder="1" applyAlignment="1">
      <alignment horizontal="center" vertical="center"/>
    </xf>
    <xf numFmtId="0" fontId="9" fillId="0" borderId="108" xfId="0" applyFont="1" applyBorder="1" applyAlignment="1">
      <alignment vertical="center" shrinkToFit="1"/>
    </xf>
    <xf numFmtId="0" fontId="9" fillId="0" borderId="109" xfId="0" applyFont="1" applyBorder="1" applyAlignment="1">
      <alignment vertical="center" shrinkToFit="1"/>
    </xf>
    <xf numFmtId="0" fontId="9" fillId="0" borderId="31" xfId="0" applyFont="1" applyBorder="1" applyAlignment="1">
      <alignment vertical="center" shrinkToFit="1"/>
    </xf>
    <xf numFmtId="56" fontId="8" fillId="0" borderId="0" xfId="0" quotePrefix="1" applyNumberFormat="1" applyFont="1" applyAlignment="1">
      <alignment horizontal="center" vertical="center"/>
    </xf>
    <xf numFmtId="0" fontId="12" fillId="0" borderId="36" xfId="0" applyFont="1" applyBorder="1" applyAlignment="1">
      <alignment horizontal="center" vertical="center"/>
    </xf>
    <xf numFmtId="0" fontId="12" fillId="0" borderId="10" xfId="0" applyFont="1" applyBorder="1" applyAlignment="1">
      <alignment horizontal="center" vertical="center"/>
    </xf>
    <xf numFmtId="0" fontId="6" fillId="4" borderId="46"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9" fillId="7" borderId="47" xfId="0" applyFont="1" applyFill="1" applyBorder="1" applyAlignment="1" applyProtection="1">
      <alignment horizontal="center" vertical="center" wrapText="1"/>
      <protection locked="0"/>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vertical="center" wrapText="1"/>
    </xf>
    <xf numFmtId="0" fontId="9" fillId="0" borderId="16" xfId="0" applyFont="1" applyBorder="1" applyAlignment="1">
      <alignment vertical="center" wrapText="1"/>
    </xf>
    <xf numFmtId="0" fontId="9" fillId="0" borderId="31" xfId="0" applyFont="1" applyBorder="1" applyAlignment="1">
      <alignment horizontal="left" vertical="center" wrapText="1"/>
    </xf>
    <xf numFmtId="0" fontId="9" fillId="0" borderId="34" xfId="0" applyFont="1" applyBorder="1" applyAlignment="1">
      <alignment horizontal="left" vertical="center" wrapText="1"/>
    </xf>
    <xf numFmtId="0" fontId="9" fillId="0" borderId="37" xfId="0" applyFont="1" applyBorder="1" applyAlignment="1">
      <alignment vertical="center" wrapText="1"/>
    </xf>
    <xf numFmtId="0" fontId="14" fillId="0" borderId="27"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3" xfId="0" applyFont="1" applyBorder="1" applyAlignment="1">
      <alignment horizontal="center" vertical="center" wrapText="1"/>
    </xf>
    <xf numFmtId="0" fontId="6" fillId="4" borderId="45" xfId="0" applyFont="1" applyFill="1" applyBorder="1" applyAlignment="1">
      <alignment horizontal="center" vertical="center" wrapText="1"/>
    </xf>
    <xf numFmtId="0" fontId="6" fillId="4" borderId="0" xfId="0" applyFont="1" applyFill="1" applyAlignment="1">
      <alignment horizontal="center" vertical="center" wrapText="1"/>
    </xf>
    <xf numFmtId="0" fontId="6" fillId="2" borderId="35"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7" borderId="7"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wrapText="1"/>
      <protection locked="0"/>
    </xf>
    <xf numFmtId="180" fontId="6" fillId="7" borderId="6" xfId="0" applyNumberFormat="1" applyFont="1" applyFill="1" applyBorder="1" applyAlignment="1" applyProtection="1">
      <alignment horizontal="right" vertical="center"/>
      <protection locked="0"/>
    </xf>
    <xf numFmtId="180" fontId="6" fillId="7" borderId="7" xfId="0" applyNumberFormat="1" applyFont="1" applyFill="1" applyBorder="1" applyAlignment="1" applyProtection="1">
      <alignment horizontal="right" vertical="center"/>
      <protection locked="0"/>
    </xf>
    <xf numFmtId="180" fontId="6" fillId="7" borderId="7" xfId="0" applyNumberFormat="1" applyFont="1" applyFill="1" applyBorder="1" applyAlignment="1" applyProtection="1">
      <alignment horizontal="right" vertical="center" indent="1"/>
      <protection locked="0"/>
    </xf>
    <xf numFmtId="180" fontId="9" fillId="7" borderId="7" xfId="0" applyNumberFormat="1" applyFont="1" applyFill="1" applyBorder="1" applyAlignment="1" applyProtection="1">
      <alignment horizontal="right" vertical="center"/>
      <protection locked="0"/>
    </xf>
    <xf numFmtId="0" fontId="6" fillId="0" borderId="79" xfId="0" applyFont="1" applyBorder="1" applyAlignment="1">
      <alignment horizontal="right" vertical="center"/>
    </xf>
    <xf numFmtId="0" fontId="6" fillId="0" borderId="71" xfId="0" applyFont="1" applyBorder="1" applyAlignment="1">
      <alignment horizontal="right" vertical="center"/>
    </xf>
    <xf numFmtId="0" fontId="6" fillId="0" borderId="73" xfId="0" applyFont="1" applyBorder="1" applyAlignment="1">
      <alignment horizontal="right" vertical="center"/>
    </xf>
    <xf numFmtId="0" fontId="9" fillId="11" borderId="20" xfId="0" applyFont="1" applyFill="1" applyBorder="1" applyAlignment="1">
      <alignment horizontal="left" vertical="center" wrapText="1"/>
    </xf>
    <xf numFmtId="0" fontId="21" fillId="11" borderId="34" xfId="0" applyFont="1" applyFill="1" applyBorder="1" applyAlignment="1">
      <alignment horizontal="center" vertical="center"/>
    </xf>
    <xf numFmtId="0" fontId="21" fillId="11" borderId="16" xfId="0" applyFont="1" applyFill="1" applyBorder="1" applyAlignment="1">
      <alignment horizontal="center" vertical="center"/>
    </xf>
    <xf numFmtId="0" fontId="21" fillId="11" borderId="22" xfId="0" applyFont="1" applyFill="1" applyBorder="1" applyAlignment="1">
      <alignment horizontal="center" vertical="center"/>
    </xf>
    <xf numFmtId="0" fontId="9" fillId="11" borderId="36" xfId="0" applyFont="1" applyFill="1" applyBorder="1" applyAlignment="1">
      <alignment horizontal="left" vertical="center" wrapText="1"/>
    </xf>
    <xf numFmtId="0" fontId="9" fillId="11" borderId="10" xfId="0" applyFont="1" applyFill="1" applyBorder="1" applyAlignment="1">
      <alignment horizontal="left" vertical="center" wrapText="1"/>
    </xf>
    <xf numFmtId="0" fontId="9" fillId="11" borderId="29" xfId="0" applyFont="1" applyFill="1" applyBorder="1" applyAlignment="1">
      <alignment horizontal="left" vertical="center" wrapText="1"/>
    </xf>
    <xf numFmtId="0" fontId="26" fillId="11" borderId="18" xfId="0" applyFont="1" applyFill="1" applyBorder="1" applyAlignment="1">
      <alignment horizontal="center" vertical="center"/>
    </xf>
    <xf numFmtId="0" fontId="9" fillId="8" borderId="10" xfId="0" applyFont="1" applyFill="1" applyBorder="1" applyAlignment="1" applyProtection="1">
      <alignment horizontal="center" vertical="center"/>
      <protection locked="0"/>
    </xf>
    <xf numFmtId="0" fontId="12" fillId="0" borderId="110" xfId="0" applyFont="1" applyBorder="1" applyAlignment="1">
      <alignment horizontal="center" vertical="center"/>
    </xf>
    <xf numFmtId="0" fontId="14" fillId="0" borderId="37" xfId="0" applyFont="1" applyBorder="1" applyAlignment="1">
      <alignment vertical="center" wrapText="1" shrinkToFit="1"/>
    </xf>
    <xf numFmtId="0" fontId="14" fillId="0" borderId="0" xfId="0" applyFont="1" applyAlignment="1">
      <alignment vertical="center" shrinkToFit="1"/>
    </xf>
    <xf numFmtId="0" fontId="14" fillId="0" borderId="16" xfId="0" applyFont="1" applyBorder="1" applyAlignment="1">
      <alignment vertical="center" shrinkToFit="1"/>
    </xf>
    <xf numFmtId="0" fontId="14" fillId="0" borderId="37" xfId="0" applyFont="1" applyBorder="1" applyAlignment="1">
      <alignment vertical="center" shrinkToFit="1"/>
    </xf>
    <xf numFmtId="0" fontId="14" fillId="0" borderId="27"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6" fillId="4" borderId="47" xfId="0" applyFont="1" applyFill="1" applyBorder="1" applyAlignment="1">
      <alignment horizontal="center" vertical="center" wrapText="1"/>
    </xf>
    <xf numFmtId="0" fontId="6" fillId="4" borderId="44" xfId="0" applyFont="1" applyFill="1" applyBorder="1" applyAlignment="1">
      <alignment horizontal="center" vertical="center" textRotation="255" wrapText="1"/>
    </xf>
    <xf numFmtId="0" fontId="6" fillId="4" borderId="48" xfId="0" applyFont="1" applyFill="1" applyBorder="1" applyAlignment="1">
      <alignment horizontal="center" vertical="center" textRotation="255" wrapText="1"/>
    </xf>
    <xf numFmtId="0" fontId="6" fillId="4" borderId="37" xfId="0" applyFont="1" applyFill="1" applyBorder="1" applyAlignment="1">
      <alignment horizontal="center" vertical="center" textRotation="255" wrapText="1"/>
    </xf>
    <xf numFmtId="0" fontId="6" fillId="4" borderId="42" xfId="0" applyFont="1" applyFill="1" applyBorder="1" applyAlignment="1">
      <alignment horizontal="center" vertical="center" textRotation="255" wrapText="1"/>
    </xf>
    <xf numFmtId="0" fontId="6" fillId="4" borderId="46" xfId="0" applyFont="1" applyFill="1" applyBorder="1" applyAlignment="1">
      <alignment horizontal="center" vertical="center" textRotation="255" wrapText="1"/>
    </xf>
    <xf numFmtId="0" fontId="6" fillId="4" borderId="59" xfId="0" applyFont="1" applyFill="1" applyBorder="1" applyAlignment="1">
      <alignment horizontal="center" vertical="center" textRotation="255" wrapText="1"/>
    </xf>
    <xf numFmtId="0" fontId="9" fillId="0" borderId="71" xfId="0" applyFont="1" applyBorder="1" applyAlignment="1">
      <alignment horizontal="left"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9" fillId="0" borderId="76" xfId="0" applyFont="1" applyBorder="1" applyAlignment="1">
      <alignment horizontal="right" vertical="center" wrapText="1"/>
    </xf>
    <xf numFmtId="0" fontId="9" fillId="0" borderId="2" xfId="0" applyFont="1" applyBorder="1" applyAlignment="1">
      <alignment horizontal="right" vertical="center" shrinkToFit="1"/>
    </xf>
    <xf numFmtId="0" fontId="14" fillId="5" borderId="27" xfId="0" applyFont="1" applyFill="1" applyBorder="1" applyAlignment="1">
      <alignment horizontal="left" vertical="center" wrapText="1"/>
    </xf>
    <xf numFmtId="0" fontId="14" fillId="5" borderId="21" xfId="0" applyFont="1" applyFill="1" applyBorder="1" applyAlignment="1">
      <alignment horizontal="left" vertical="center" wrapText="1"/>
    </xf>
    <xf numFmtId="0" fontId="14" fillId="5" borderId="22" xfId="0" applyFont="1" applyFill="1" applyBorder="1" applyAlignment="1">
      <alignment horizontal="left" vertical="center" wrapText="1"/>
    </xf>
    <xf numFmtId="0" fontId="14" fillId="5" borderId="107" xfId="0" applyFont="1" applyFill="1" applyBorder="1" applyAlignment="1">
      <alignment horizontal="left" vertical="center" wrapText="1"/>
    </xf>
    <xf numFmtId="0" fontId="14" fillId="5" borderId="108" xfId="0" applyFont="1" applyFill="1" applyBorder="1" applyAlignment="1">
      <alignment horizontal="left" vertical="center" wrapText="1"/>
    </xf>
    <xf numFmtId="0" fontId="14" fillId="5" borderId="109" xfId="0" applyFont="1" applyFill="1" applyBorder="1" applyAlignment="1">
      <alignment horizontal="left" vertical="center" wrapText="1"/>
    </xf>
    <xf numFmtId="0" fontId="6" fillId="2" borderId="6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4"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0" borderId="50" xfId="0" applyFont="1" applyBorder="1" applyAlignment="1">
      <alignment vertical="center" wrapText="1"/>
    </xf>
    <xf numFmtId="0" fontId="9" fillId="0" borderId="87" xfId="0" applyFont="1" applyBorder="1" applyAlignment="1">
      <alignment vertical="center" wrapText="1"/>
    </xf>
    <xf numFmtId="0" fontId="7" fillId="0" borderId="0" xfId="0" applyFont="1" applyAlignment="1">
      <alignment horizontal="left" vertical="center"/>
    </xf>
    <xf numFmtId="0" fontId="6" fillId="0" borderId="47" xfId="0" applyFont="1" applyBorder="1" applyAlignment="1">
      <alignment vertical="center" wrapText="1"/>
    </xf>
    <xf numFmtId="0" fontId="6" fillId="0" borderId="64" xfId="0" applyFont="1" applyBorder="1" applyAlignment="1">
      <alignment vertical="center" wrapText="1"/>
    </xf>
    <xf numFmtId="0" fontId="9" fillId="0" borderId="45" xfId="0" applyFont="1" applyBorder="1" applyAlignment="1">
      <alignment vertical="center" shrinkToFit="1"/>
    </xf>
    <xf numFmtId="0" fontId="9" fillId="8" borderId="5" xfId="0" applyFont="1" applyFill="1" applyBorder="1" applyAlignment="1" applyProtection="1">
      <alignment horizontal="center" vertical="center"/>
      <protection locked="0"/>
    </xf>
    <xf numFmtId="178" fontId="9" fillId="7" borderId="47" xfId="0" applyNumberFormat="1" applyFont="1" applyFill="1" applyBorder="1" applyAlignment="1" applyProtection="1">
      <alignment horizontal="center" vertical="center" wrapText="1"/>
      <protection locked="0"/>
    </xf>
    <xf numFmtId="0" fontId="9" fillId="0" borderId="2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0" fontId="9" fillId="4" borderId="3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0" borderId="47" xfId="0" applyFont="1" applyBorder="1" applyAlignment="1">
      <alignment horizontal="left" vertical="center" wrapText="1"/>
    </xf>
    <xf numFmtId="0" fontId="9" fillId="0" borderId="47" xfId="0" applyFont="1" applyBorder="1" applyAlignment="1">
      <alignment horizontal="center" vertical="center" wrapText="1"/>
    </xf>
    <xf numFmtId="0" fontId="9" fillId="7" borderId="47" xfId="0" applyFont="1" applyFill="1" applyBorder="1" applyAlignment="1" applyProtection="1">
      <alignment horizontal="center" vertical="center" shrinkToFit="1"/>
      <protection locked="0"/>
    </xf>
    <xf numFmtId="0" fontId="6" fillId="7" borderId="47" xfId="0" applyFont="1" applyFill="1" applyBorder="1" applyAlignment="1" applyProtection="1">
      <alignment horizontal="center" vertical="center" shrinkToFit="1"/>
      <protection locked="0"/>
    </xf>
    <xf numFmtId="0" fontId="6" fillId="4" borderId="70"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1" fillId="11" borderId="60" xfId="0" applyFont="1" applyFill="1" applyBorder="1" applyAlignment="1">
      <alignment horizontal="center" vertical="center"/>
    </xf>
    <xf numFmtId="0" fontId="21" fillId="11" borderId="64" xfId="0" applyFont="1" applyFill="1" applyBorder="1" applyAlignment="1">
      <alignment horizontal="center" vertical="center"/>
    </xf>
    <xf numFmtId="0" fontId="9" fillId="9" borderId="0" xfId="0" applyFont="1" applyFill="1" applyAlignment="1">
      <alignment horizontal="right" vertical="center" wrapText="1"/>
    </xf>
    <xf numFmtId="0" fontId="9" fillId="7" borderId="0" xfId="0" applyFont="1" applyFill="1" applyAlignment="1" applyProtection="1">
      <alignment horizontal="center" vertical="center" wrapText="1" shrinkToFit="1"/>
      <protection locked="0"/>
    </xf>
    <xf numFmtId="0" fontId="14" fillId="5" borderId="37"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6" xfId="0" applyFont="1" applyFill="1" applyBorder="1" applyAlignment="1">
      <alignment horizontal="left" vertical="center" wrapText="1"/>
    </xf>
    <xf numFmtId="0" fontId="9" fillId="0" borderId="45" xfId="0" applyFont="1" applyBorder="1" applyAlignment="1">
      <alignment horizontal="left" vertical="center" wrapText="1"/>
    </xf>
    <xf numFmtId="0" fontId="9" fillId="5" borderId="0" xfId="0" applyFont="1" applyFill="1" applyAlignment="1">
      <alignment horizontal="left" vertical="center" wrapText="1"/>
    </xf>
    <xf numFmtId="0" fontId="9" fillId="5" borderId="16" xfId="0" applyFont="1" applyFill="1" applyBorder="1" applyAlignment="1">
      <alignment horizontal="left" vertical="center" wrapText="1"/>
    </xf>
    <xf numFmtId="0" fontId="9" fillId="0" borderId="0" xfId="0" applyFont="1" applyAlignment="1">
      <alignment horizontal="left" vertical="center" wrapText="1"/>
    </xf>
    <xf numFmtId="0" fontId="9" fillId="0" borderId="45" xfId="0" applyFont="1" applyBorder="1" applyAlignment="1">
      <alignment horizontal="right" vertical="center" shrinkToFit="1"/>
    </xf>
    <xf numFmtId="0" fontId="9" fillId="0" borderId="31" xfId="0" applyFont="1" applyBorder="1" applyAlignment="1">
      <alignment horizontal="right" vertical="center" wrapText="1"/>
    </xf>
    <xf numFmtId="0" fontId="9" fillId="0" borderId="60" xfId="0" applyFont="1" applyBorder="1" applyAlignment="1">
      <alignment horizontal="left" vertical="center" wrapText="1"/>
    </xf>
    <xf numFmtId="0" fontId="9" fillId="0" borderId="16" xfId="0" applyFont="1" applyBorder="1" applyAlignment="1">
      <alignment horizontal="left" vertical="center" wrapText="1"/>
    </xf>
    <xf numFmtId="0" fontId="6" fillId="7" borderId="45" xfId="0" applyFont="1" applyFill="1" applyBorder="1" applyAlignment="1" applyProtection="1">
      <alignment horizontal="center" vertical="center" shrinkToFit="1"/>
      <protection locked="0"/>
    </xf>
    <xf numFmtId="0" fontId="9" fillId="7" borderId="21" xfId="0" applyFont="1" applyFill="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12" fillId="0" borderId="47" xfId="0" applyFont="1" applyBorder="1" applyAlignment="1">
      <alignment horizontal="left" vertical="center" wrapText="1"/>
    </xf>
    <xf numFmtId="0" fontId="12" fillId="0" borderId="47" xfId="0" applyFont="1" applyBorder="1" applyAlignment="1">
      <alignment horizontal="left" vertical="center"/>
    </xf>
    <xf numFmtId="0" fontId="9" fillId="0" borderId="9" xfId="0" applyFont="1" applyBorder="1" applyAlignment="1">
      <alignment horizontal="left" vertical="center" wrapText="1"/>
    </xf>
    <xf numFmtId="0" fontId="9" fillId="0" borderId="53" xfId="0" applyFont="1" applyBorder="1" applyAlignment="1">
      <alignment horizontal="left" vertical="center" wrapText="1"/>
    </xf>
    <xf numFmtId="0" fontId="9" fillId="0" borderId="88" xfId="0" applyFont="1" applyBorder="1" applyAlignment="1">
      <alignment horizontal="left" vertical="center" wrapText="1"/>
    </xf>
    <xf numFmtId="0" fontId="9" fillId="7" borderId="52" xfId="0" applyFont="1" applyFill="1" applyBorder="1" applyAlignment="1" applyProtection="1">
      <alignment horizontal="right" vertical="center" wrapText="1"/>
      <protection locked="0"/>
    </xf>
    <xf numFmtId="0" fontId="9" fillId="7" borderId="53" xfId="0" applyFont="1" applyFill="1" applyBorder="1" applyAlignment="1" applyProtection="1">
      <alignment horizontal="right" vertical="center" wrapText="1"/>
      <protection locked="0"/>
    </xf>
    <xf numFmtId="0" fontId="9" fillId="0" borderId="90" xfId="0" applyFont="1" applyBorder="1" applyAlignment="1">
      <alignment horizontal="right" vertical="center" wrapText="1"/>
    </xf>
    <xf numFmtId="0" fontId="9" fillId="7" borderId="0" xfId="0" applyFont="1" applyFill="1" applyAlignment="1" applyProtection="1">
      <alignment horizontal="center" vertical="center" wrapText="1"/>
      <protection locked="0"/>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56" xfId="0" applyFont="1" applyBorder="1" applyAlignment="1">
      <alignment horizontal="left" vertical="center" wrapText="1"/>
    </xf>
    <xf numFmtId="0" fontId="9" fillId="11" borderId="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26" fillId="11" borderId="102" xfId="0" applyFont="1" applyFill="1" applyBorder="1" applyAlignment="1">
      <alignment horizontal="center" vertical="center"/>
    </xf>
    <xf numFmtId="0" fontId="26" fillId="11" borderId="105" xfId="0" applyFont="1" applyFill="1" applyBorder="1" applyAlignment="1">
      <alignment horizontal="center" vertical="center"/>
    </xf>
    <xf numFmtId="0" fontId="21" fillId="11" borderId="9" xfId="0" applyFont="1" applyFill="1" applyBorder="1" applyAlignment="1">
      <alignment horizontal="center" vertical="center"/>
    </xf>
    <xf numFmtId="0" fontId="26" fillId="11" borderId="103" xfId="0" applyFont="1" applyFill="1" applyBorder="1" applyAlignment="1">
      <alignment horizontal="center" vertical="center"/>
    </xf>
    <xf numFmtId="0" fontId="26" fillId="11" borderId="23" xfId="0" applyFont="1" applyFill="1" applyBorder="1" applyAlignment="1">
      <alignment horizontal="center" vertical="center"/>
    </xf>
    <xf numFmtId="0" fontId="9" fillId="11" borderId="25" xfId="0" applyFont="1" applyFill="1" applyBorder="1" applyAlignment="1">
      <alignment horizontal="left" vertical="center" wrapText="1"/>
    </xf>
    <xf numFmtId="0" fontId="21" fillId="11" borderId="14" xfId="0" applyFont="1" applyFill="1" applyBorder="1" applyAlignment="1">
      <alignment horizontal="center" vertical="center"/>
    </xf>
    <xf numFmtId="0" fontId="17" fillId="11" borderId="36"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26" fillId="11" borderId="106" xfId="0" applyFont="1" applyFill="1" applyBorder="1" applyAlignment="1">
      <alignment horizontal="center" vertical="center"/>
    </xf>
    <xf numFmtId="0" fontId="9" fillId="10" borderId="36" xfId="0" applyFont="1" applyFill="1" applyBorder="1" applyAlignment="1">
      <alignment horizontal="left" vertical="center" wrapText="1"/>
    </xf>
    <xf numFmtId="0" fontId="9" fillId="10" borderId="29" xfId="0" applyFont="1" applyFill="1" applyBorder="1" applyAlignment="1">
      <alignment horizontal="left" vertical="center" wrapText="1"/>
    </xf>
    <xf numFmtId="0" fontId="21" fillId="10" borderId="34" xfId="0" applyFont="1" applyFill="1" applyBorder="1" applyAlignment="1">
      <alignment horizontal="center" vertical="center"/>
    </xf>
    <xf numFmtId="0" fontId="21" fillId="10" borderId="22" xfId="0" applyFont="1" applyFill="1" applyBorder="1" applyAlignment="1">
      <alignment horizontal="center" vertical="center"/>
    </xf>
    <xf numFmtId="0" fontId="21" fillId="10" borderId="64" xfId="0" applyFont="1" applyFill="1" applyBorder="1" applyAlignment="1">
      <alignment horizontal="center" vertical="center"/>
    </xf>
    <xf numFmtId="0" fontId="9" fillId="10" borderId="15" xfId="0" applyFont="1" applyFill="1" applyBorder="1" applyAlignment="1">
      <alignment horizontal="left" vertical="center" wrapText="1"/>
    </xf>
    <xf numFmtId="0" fontId="22" fillId="10" borderId="36" xfId="0" applyFont="1" applyFill="1" applyBorder="1" applyAlignment="1">
      <alignment horizontal="left" vertical="center" wrapText="1"/>
    </xf>
    <xf numFmtId="0" fontId="22" fillId="10" borderId="29"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9" fillId="0" borderId="31" xfId="0" applyFont="1" applyBorder="1" applyAlignment="1">
      <alignment horizontal="left" vertical="center"/>
    </xf>
    <xf numFmtId="0" fontId="21" fillId="11" borderId="34" xfId="0" applyFont="1" applyFill="1" applyBorder="1" applyAlignment="1">
      <alignment horizontal="center" vertical="center" wrapText="1"/>
    </xf>
    <xf numFmtId="0" fontId="21" fillId="11" borderId="22" xfId="0" applyFont="1" applyFill="1" applyBorder="1" applyAlignment="1">
      <alignment horizontal="center" vertical="center" wrapText="1"/>
    </xf>
    <xf numFmtId="0" fontId="21" fillId="0" borderId="0" xfId="0" applyFont="1" applyAlignment="1">
      <alignment horizontal="center" vertical="center"/>
    </xf>
    <xf numFmtId="0" fontId="21" fillId="10" borderId="16" xfId="0" applyFont="1" applyFill="1" applyBorder="1" applyAlignment="1">
      <alignment horizontal="center" vertical="center"/>
    </xf>
    <xf numFmtId="0" fontId="21" fillId="10" borderId="60" xfId="0" applyFont="1" applyFill="1" applyBorder="1" applyAlignment="1">
      <alignment horizontal="center" vertical="center"/>
    </xf>
    <xf numFmtId="0" fontId="26" fillId="11" borderId="104" xfId="0" applyFont="1" applyFill="1" applyBorder="1" applyAlignment="1">
      <alignment horizontal="center" vertical="center"/>
    </xf>
    <xf numFmtId="0" fontId="14" fillId="11" borderId="36" xfId="0" applyFont="1" applyFill="1" applyBorder="1" applyAlignment="1">
      <alignment horizontal="left" vertical="center" wrapText="1"/>
    </xf>
    <xf numFmtId="0" fontId="14" fillId="11" borderId="29" xfId="0" applyFont="1" applyFill="1" applyBorder="1" applyAlignment="1">
      <alignment horizontal="left" vertical="center" wrapText="1"/>
    </xf>
    <xf numFmtId="0" fontId="9" fillId="7" borderId="6" xfId="0" applyFont="1" applyFill="1" applyBorder="1" applyAlignment="1" applyProtection="1">
      <alignment horizontal="right" vertical="center" wrapText="1"/>
      <protection locked="0"/>
    </xf>
    <xf numFmtId="0" fontId="9" fillId="7" borderId="7" xfId="0" applyFont="1" applyFill="1" applyBorder="1" applyAlignment="1" applyProtection="1">
      <alignment horizontal="right" vertical="center" wrapText="1"/>
      <protection locked="0"/>
    </xf>
    <xf numFmtId="0" fontId="6" fillId="7" borderId="40" xfId="0" applyFont="1" applyFill="1" applyBorder="1" applyAlignment="1" applyProtection="1">
      <alignment horizontal="right" vertical="center"/>
      <protection locked="0"/>
    </xf>
    <xf numFmtId="0" fontId="6" fillId="7" borderId="7" xfId="0" applyFont="1" applyFill="1" applyBorder="1" applyAlignment="1" applyProtection="1">
      <alignment horizontal="right" vertical="center"/>
      <protection locked="0"/>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76" fontId="6" fillId="7" borderId="7" xfId="0" applyNumberFormat="1" applyFont="1" applyFill="1" applyBorder="1" applyAlignment="1" applyProtection="1">
      <alignment horizontal="center" vertical="center" shrinkToFit="1"/>
      <protection locked="0"/>
    </xf>
    <xf numFmtId="0" fontId="9" fillId="7" borderId="7"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8" borderId="36"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0" borderId="36" xfId="0" applyFont="1" applyBorder="1" applyAlignment="1">
      <alignment horizontal="center" vertical="center" wrapText="1"/>
    </xf>
    <xf numFmtId="0" fontId="9" fillId="0" borderId="29" xfId="0" applyFont="1" applyBorder="1" applyAlignment="1">
      <alignment horizontal="center" vertical="center" wrapText="1"/>
    </xf>
    <xf numFmtId="0" fontId="12" fillId="7" borderId="43"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wrapText="1"/>
      <protection locked="0"/>
    </xf>
    <xf numFmtId="0" fontId="12" fillId="7" borderId="39"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6" fillId="0" borderId="40" xfId="0" applyFont="1" applyBorder="1" applyAlignment="1">
      <alignment horizontal="right" vertic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9" fillId="0" borderId="40" xfId="0" applyFont="1" applyBorder="1" applyAlignment="1">
      <alignment horizontal="center" vertical="center" wrapText="1"/>
    </xf>
    <xf numFmtId="0" fontId="6" fillId="0" borderId="8" xfId="0" applyFont="1" applyBorder="1" applyAlignment="1">
      <alignment horizontal="right" vertical="center"/>
    </xf>
    <xf numFmtId="0" fontId="9" fillId="0" borderId="14" xfId="0" applyFont="1" applyBorder="1" applyAlignment="1">
      <alignment horizontal="center" vertical="center" wrapText="1"/>
    </xf>
    <xf numFmtId="0" fontId="6" fillId="0" borderId="65" xfId="0" applyFont="1" applyBorder="1" applyAlignment="1">
      <alignment horizontal="right" vertical="center"/>
    </xf>
    <xf numFmtId="0" fontId="6" fillId="0" borderId="12" xfId="0" applyFont="1" applyBorder="1" applyAlignment="1">
      <alignment horizontal="right" vertical="center"/>
    </xf>
    <xf numFmtId="0" fontId="6" fillId="0" borderId="14" xfId="0" applyFont="1" applyBorder="1" applyAlignment="1">
      <alignment horizontal="right" vertical="center"/>
    </xf>
    <xf numFmtId="0" fontId="9" fillId="0" borderId="80" xfId="0" applyFont="1" applyBorder="1" applyAlignment="1">
      <alignment horizontal="center" vertical="center" wrapText="1"/>
    </xf>
    <xf numFmtId="0" fontId="9" fillId="0" borderId="64" xfId="0" applyFont="1" applyBorder="1" applyAlignment="1">
      <alignment horizontal="center" vertical="center" wrapText="1"/>
    </xf>
    <xf numFmtId="0" fontId="6" fillId="0" borderId="80" xfId="0" applyFont="1" applyBorder="1" applyAlignment="1">
      <alignment horizontal="right" vertical="center"/>
    </xf>
    <xf numFmtId="0" fontId="6" fillId="0" borderId="47" xfId="0" applyFont="1" applyBorder="1" applyAlignment="1">
      <alignment horizontal="right" vertical="center"/>
    </xf>
    <xf numFmtId="0" fontId="6" fillId="0" borderId="59" xfId="0" applyFont="1" applyBorder="1" applyAlignment="1">
      <alignment horizontal="right" vertical="center"/>
    </xf>
    <xf numFmtId="0" fontId="9" fillId="0" borderId="22" xfId="0" applyFont="1" applyBorder="1" applyAlignment="1">
      <alignment horizontal="center" vertical="center" wrapText="1"/>
    </xf>
    <xf numFmtId="0" fontId="6" fillId="0" borderId="61"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9" fillId="0" borderId="43" xfId="0" applyFont="1" applyBorder="1" applyAlignment="1">
      <alignment horizontal="center" vertical="center" wrapText="1"/>
    </xf>
    <xf numFmtId="0" fontId="6" fillId="0" borderId="43" xfId="0" applyFont="1" applyBorder="1" applyAlignment="1">
      <alignment horizontal="right" vertical="center"/>
    </xf>
    <xf numFmtId="0" fontId="6" fillId="0" borderId="21" xfId="0" applyFont="1" applyBorder="1" applyAlignment="1">
      <alignment horizontal="right" vertical="center"/>
    </xf>
    <xf numFmtId="0" fontId="6" fillId="0" borderId="28" xfId="0" applyFont="1" applyBorder="1" applyAlignment="1">
      <alignment horizontal="right" vertical="center"/>
    </xf>
    <xf numFmtId="0" fontId="9" fillId="7" borderId="31" xfId="0" applyFont="1" applyFill="1" applyBorder="1" applyAlignment="1" applyProtection="1">
      <alignment horizontal="right" vertical="center" wrapText="1"/>
      <protection locked="0"/>
    </xf>
    <xf numFmtId="0" fontId="9" fillId="0" borderId="22" xfId="0" applyFont="1" applyBorder="1" applyAlignment="1">
      <alignment horizontal="left"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9" fillId="0" borderId="84" xfId="0" applyFont="1" applyBorder="1" applyAlignment="1">
      <alignment horizontal="left" vertical="center" wrapText="1"/>
    </xf>
    <xf numFmtId="0" fontId="9" fillId="0" borderId="92" xfId="0" applyFont="1" applyBorder="1" applyAlignment="1">
      <alignment horizontal="left" vertical="center" wrapText="1"/>
    </xf>
    <xf numFmtId="0" fontId="9" fillId="7" borderId="70" xfId="0" applyFont="1" applyFill="1" applyBorder="1" applyAlignment="1" applyProtection="1">
      <alignment horizontal="center" vertical="center" wrapText="1"/>
      <protection locked="0"/>
    </xf>
    <xf numFmtId="0" fontId="6" fillId="7" borderId="71" xfId="0" applyFont="1" applyFill="1" applyBorder="1" applyAlignment="1" applyProtection="1">
      <alignment horizontal="center" vertical="center" wrapText="1"/>
      <protection locked="0"/>
    </xf>
    <xf numFmtId="0" fontId="0" fillId="7" borderId="71" xfId="0" applyFill="1" applyBorder="1" applyAlignment="1" applyProtection="1">
      <alignment horizontal="center" vertical="center" wrapText="1"/>
      <protection locked="0"/>
    </xf>
    <xf numFmtId="0" fontId="6" fillId="2" borderId="6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2" fillId="2" borderId="44" xfId="0" applyFont="1" applyFill="1" applyBorder="1" applyAlignment="1">
      <alignment horizontal="center" vertical="center" textRotation="255" wrapText="1"/>
    </xf>
    <xf numFmtId="0" fontId="15" fillId="0" borderId="45" xfId="0" applyFont="1" applyBorder="1" applyAlignment="1">
      <alignment horizontal="center" vertical="center" textRotation="255" wrapText="1"/>
    </xf>
    <xf numFmtId="0" fontId="12" fillId="2" borderId="37" xfId="0" applyFont="1" applyFill="1" applyBorder="1" applyAlignment="1">
      <alignment horizontal="center" vertical="center" textRotation="255" wrapText="1"/>
    </xf>
    <xf numFmtId="0" fontId="15" fillId="0" borderId="0" xfId="0" applyFont="1" applyAlignment="1">
      <alignment horizontal="center" vertical="center" textRotation="255" wrapText="1"/>
    </xf>
    <xf numFmtId="0" fontId="15" fillId="0" borderId="37" xfId="0" applyFont="1" applyBorder="1" applyAlignment="1">
      <alignment horizontal="center" vertical="center" textRotation="255" wrapText="1"/>
    </xf>
    <xf numFmtId="0" fontId="15" fillId="0" borderId="46" xfId="0" applyFont="1" applyBorder="1" applyAlignment="1">
      <alignment horizontal="center" vertical="center" textRotation="255" wrapText="1"/>
    </xf>
    <xf numFmtId="0" fontId="15" fillId="0" borderId="47" xfId="0" applyFont="1" applyBorder="1" applyAlignment="1">
      <alignment horizontal="center" vertical="center" textRotation="255" wrapText="1"/>
    </xf>
    <xf numFmtId="0" fontId="9" fillId="2" borderId="61" xfId="0" applyFont="1" applyFill="1" applyBorder="1" applyAlignment="1">
      <alignment horizontal="center" vertical="center" wrapText="1"/>
    </xf>
    <xf numFmtId="0" fontId="0" fillId="0" borderId="3" xfId="0" applyBorder="1" applyAlignment="1">
      <alignment horizontal="center" vertical="center" wrapText="1"/>
    </xf>
    <xf numFmtId="178" fontId="9" fillId="7" borderId="21" xfId="0" applyNumberFormat="1" applyFont="1" applyFill="1" applyBorder="1" applyAlignment="1" applyProtection="1">
      <alignment horizontal="center" vertical="center" wrapText="1"/>
      <protection locked="0"/>
    </xf>
    <xf numFmtId="0" fontId="9" fillId="0" borderId="64" xfId="0" applyFont="1" applyBorder="1" applyAlignment="1">
      <alignment horizontal="left"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7" borderId="11"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6" fillId="7" borderId="14" xfId="0" applyFont="1" applyFill="1" applyBorder="1" applyAlignment="1" applyProtection="1">
      <alignment horizontal="left" vertical="center" wrapText="1"/>
      <protection locked="0"/>
    </xf>
    <xf numFmtId="49" fontId="6" fillId="7" borderId="6" xfId="0" applyNumberFormat="1" applyFont="1" applyFill="1" applyBorder="1" applyAlignment="1" applyProtection="1">
      <alignment horizontal="center" vertical="center"/>
      <protection locked="0"/>
    </xf>
    <xf numFmtId="49" fontId="6" fillId="7" borderId="7" xfId="0" applyNumberFormat="1" applyFont="1" applyFill="1" applyBorder="1" applyAlignment="1" applyProtection="1">
      <alignment horizontal="center" vertical="center"/>
      <protection locked="0"/>
    </xf>
    <xf numFmtId="49" fontId="6" fillId="7" borderId="9" xfId="0" applyNumberFormat="1" applyFont="1" applyFill="1" applyBorder="1" applyAlignment="1" applyProtection="1">
      <alignment horizontal="center" vertical="center"/>
      <protection locked="0"/>
    </xf>
    <xf numFmtId="0" fontId="9" fillId="7" borderId="21" xfId="0" applyFont="1" applyFill="1" applyBorder="1" applyAlignment="1" applyProtection="1">
      <alignment horizontal="center" vertical="center"/>
      <protection locked="0"/>
    </xf>
    <xf numFmtId="49" fontId="9" fillId="7" borderId="95" xfId="0" applyNumberFormat="1" applyFont="1" applyFill="1" applyBorder="1" applyAlignment="1" applyProtection="1">
      <alignment horizontal="center" vertical="center"/>
      <protection locked="0"/>
    </xf>
    <xf numFmtId="49" fontId="9" fillId="7" borderId="21" xfId="0" applyNumberFormat="1" applyFont="1" applyFill="1" applyBorder="1" applyAlignment="1" applyProtection="1">
      <alignment horizontal="center" vertical="center"/>
      <protection locked="0"/>
    </xf>
    <xf numFmtId="49" fontId="9" fillId="7" borderId="22"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top" wrapText="1"/>
    </xf>
    <xf numFmtId="0" fontId="17" fillId="0" borderId="31" xfId="0" applyFont="1" applyBorder="1" applyAlignment="1">
      <alignment horizontal="center" vertical="top"/>
    </xf>
    <xf numFmtId="0" fontId="17" fillId="0" borderId="27" xfId="0" applyFont="1" applyBorder="1" applyAlignment="1">
      <alignment horizontal="center" vertical="top"/>
    </xf>
    <xf numFmtId="0" fontId="17" fillId="0" borderId="21" xfId="0" applyFont="1" applyBorder="1" applyAlignment="1">
      <alignment horizontal="center" vertical="top"/>
    </xf>
    <xf numFmtId="0" fontId="17" fillId="0" borderId="31"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34" xfId="0" applyFont="1" applyBorder="1" applyAlignment="1">
      <alignment horizontal="center" vertical="center" wrapText="1"/>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49" fontId="8" fillId="0" borderId="0" xfId="0" applyNumberFormat="1" applyFont="1" applyAlignment="1">
      <alignment horizontal="center"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9" fillId="3" borderId="36"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9" xfId="0" applyFont="1" applyFill="1" applyBorder="1" applyAlignment="1">
      <alignment horizontal="center" vertical="center"/>
    </xf>
    <xf numFmtId="0" fontId="6" fillId="2"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7" borderId="6" xfId="0" applyFont="1" applyFill="1" applyBorder="1" applyAlignment="1" applyProtection="1">
      <alignment horizontal="right" vertical="center" wrapText="1"/>
      <protection locked="0"/>
    </xf>
    <xf numFmtId="0" fontId="6" fillId="7" borderId="7" xfId="0" applyFont="1" applyFill="1" applyBorder="1" applyAlignment="1" applyProtection="1">
      <alignment horizontal="right" vertical="center" wrapText="1"/>
      <protection locked="0"/>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7" borderId="1" xfId="0" applyFont="1" applyFill="1" applyBorder="1" applyAlignment="1" applyProtection="1">
      <alignment horizontal="left" vertical="center" wrapText="1"/>
      <protection locked="0"/>
    </xf>
    <xf numFmtId="0" fontId="6" fillId="7" borderId="2" xfId="0" applyFont="1" applyFill="1" applyBorder="1" applyAlignment="1" applyProtection="1">
      <alignment horizontal="left" vertical="center" wrapText="1"/>
      <protection locked="0"/>
    </xf>
    <xf numFmtId="0" fontId="6" fillId="7" borderId="4" xfId="0" applyFont="1" applyFill="1" applyBorder="1" applyAlignment="1" applyProtection="1">
      <alignment horizontal="left" vertical="center" wrapText="1"/>
      <protection locked="0"/>
    </xf>
    <xf numFmtId="0" fontId="6" fillId="7" borderId="6" xfId="0" applyFont="1" applyFill="1" applyBorder="1" applyAlignment="1" applyProtection="1">
      <alignment horizontal="left" vertical="center" wrapText="1"/>
      <protection locked="0"/>
    </xf>
    <xf numFmtId="0" fontId="6" fillId="7" borderId="7" xfId="0" applyFont="1" applyFill="1" applyBorder="1" applyAlignment="1" applyProtection="1">
      <alignment horizontal="left" vertical="center" wrapText="1"/>
      <protection locked="0"/>
    </xf>
    <xf numFmtId="0" fontId="6" fillId="7" borderId="9" xfId="0" applyFont="1" applyFill="1" applyBorder="1" applyAlignment="1" applyProtection="1">
      <alignment horizontal="left" vertical="center" wrapText="1"/>
      <protection locked="0"/>
    </xf>
    <xf numFmtId="0" fontId="6" fillId="7" borderId="6" xfId="1" applyFont="1" applyFill="1" applyBorder="1" applyAlignment="1" applyProtection="1">
      <alignment horizontal="left" vertical="center" wrapText="1"/>
      <protection locked="0"/>
    </xf>
    <xf numFmtId="0" fontId="6" fillId="7" borderId="7" xfId="0" applyFont="1" applyFill="1" applyBorder="1" applyAlignment="1" applyProtection="1">
      <alignment horizontal="left" vertical="center"/>
      <protection locked="0"/>
    </xf>
    <xf numFmtId="0" fontId="6" fillId="7" borderId="9" xfId="0" applyFont="1" applyFill="1" applyBorder="1" applyAlignment="1" applyProtection="1">
      <alignment horizontal="left" vertical="center"/>
      <protection locked="0"/>
    </xf>
    <xf numFmtId="0" fontId="6"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8"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7" borderId="44" xfId="0" applyFont="1" applyFill="1" applyBorder="1" applyAlignment="1" applyProtection="1">
      <alignment horizontal="left" vertical="center" wrapText="1"/>
      <protection locked="0"/>
    </xf>
    <xf numFmtId="0" fontId="6" fillId="7" borderId="45" xfId="0" applyFont="1" applyFill="1" applyBorder="1" applyAlignment="1" applyProtection="1">
      <alignment horizontal="left" vertical="center"/>
      <protection locked="0"/>
    </xf>
    <xf numFmtId="0" fontId="6" fillId="7" borderId="60" xfId="0" applyFont="1" applyFill="1" applyBorder="1" applyAlignment="1" applyProtection="1">
      <alignment horizontal="left" vertical="center"/>
      <protection locked="0"/>
    </xf>
    <xf numFmtId="0" fontId="6" fillId="7" borderId="6" xfId="0" applyFont="1" applyFill="1" applyBorder="1" applyAlignment="1" applyProtection="1">
      <alignment horizontal="left" vertical="center"/>
      <protection locked="0"/>
    </xf>
    <xf numFmtId="178" fontId="9" fillId="7" borderId="0" xfId="0" applyNumberFormat="1" applyFont="1" applyFill="1" applyAlignment="1" applyProtection="1">
      <alignment horizontal="center" vertical="center"/>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7" borderId="11" xfId="0" applyFont="1" applyFill="1" applyBorder="1" applyAlignment="1" applyProtection="1">
      <alignment horizontal="left" vertical="center"/>
      <protection locked="0"/>
    </xf>
    <xf numFmtId="0" fontId="6" fillId="7" borderId="12"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6" xfId="0" applyFont="1" applyFill="1" applyBorder="1" applyProtection="1">
      <alignment vertical="center"/>
      <protection locked="0"/>
    </xf>
    <xf numFmtId="0" fontId="6" fillId="7" borderId="7" xfId="0" applyFont="1" applyFill="1" applyBorder="1" applyProtection="1">
      <alignment vertical="center"/>
      <protection locked="0"/>
    </xf>
    <xf numFmtId="0" fontId="6" fillId="7" borderId="9" xfId="0" applyFont="1" applyFill="1" applyBorder="1" applyProtection="1">
      <alignment vertical="center"/>
      <protection locked="0"/>
    </xf>
    <xf numFmtId="0" fontId="8" fillId="0" borderId="0" xfId="0" applyFont="1" applyAlignment="1">
      <alignment vertical="center" wrapText="1"/>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0" borderId="81" xfId="0" applyFont="1" applyBorder="1" applyAlignment="1">
      <alignment horizontal="center" vertical="center" wrapText="1"/>
    </xf>
    <xf numFmtId="0" fontId="9" fillId="0" borderId="93" xfId="0" applyFont="1" applyBorder="1" applyAlignment="1">
      <alignment horizontal="center" vertical="center" wrapText="1"/>
    </xf>
    <xf numFmtId="0" fontId="9" fillId="0" borderId="47" xfId="0" applyFont="1" applyBorder="1" applyAlignment="1">
      <alignment horizontal="center" vertical="center" shrinkToFit="1"/>
    </xf>
    <xf numFmtId="0" fontId="9" fillId="0" borderId="64" xfId="0" applyFont="1" applyBorder="1" applyAlignment="1">
      <alignment horizontal="center" vertical="center" shrinkToFit="1"/>
    </xf>
    <xf numFmtId="0" fontId="6" fillId="7" borderId="19" xfId="0" applyFont="1" applyFill="1" applyBorder="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40" xfId="0" applyFill="1" applyBorder="1" applyAlignment="1" applyProtection="1">
      <alignment horizontal="center" vertical="center" wrapText="1"/>
      <protection locked="0"/>
    </xf>
    <xf numFmtId="0" fontId="9" fillId="0" borderId="15" xfId="0" applyFont="1" applyBorder="1" applyAlignment="1">
      <alignment horizontal="center"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60" xfId="0" applyFont="1" applyFill="1" applyBorder="1" applyAlignment="1">
      <alignment horizontal="center" vertical="center" textRotation="255" wrapText="1"/>
    </xf>
    <xf numFmtId="0" fontId="6" fillId="2" borderId="16" xfId="0" applyFont="1" applyFill="1" applyBorder="1" applyAlignment="1">
      <alignment horizontal="center" vertical="center" textRotation="255" wrapText="1"/>
    </xf>
    <xf numFmtId="0" fontId="6" fillId="2" borderId="64" xfId="0" applyFont="1" applyFill="1" applyBorder="1" applyAlignment="1">
      <alignment horizontal="center" vertical="center" textRotation="255"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7" borderId="12" xfId="0" applyFont="1" applyFill="1" applyBorder="1" applyAlignment="1" applyProtection="1">
      <alignment horizontal="center" vertical="center" wrapText="1"/>
      <protection locked="0"/>
    </xf>
    <xf numFmtId="0" fontId="6" fillId="7" borderId="14" xfId="0" applyFont="1" applyFill="1" applyBorder="1" applyAlignment="1" applyProtection="1">
      <alignment horizontal="center" vertical="center" wrapText="1"/>
      <protection locked="0"/>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29" xfId="0" applyFont="1" applyBorder="1" applyAlignment="1">
      <alignment horizontal="center" vertical="center"/>
    </xf>
    <xf numFmtId="0" fontId="9" fillId="0" borderId="31" xfId="0" applyFont="1" applyBorder="1" applyAlignment="1">
      <alignment horizontal="center" vertical="center" wrapText="1"/>
    </xf>
    <xf numFmtId="176" fontId="6" fillId="7" borderId="6" xfId="0" applyNumberFormat="1" applyFont="1" applyFill="1" applyBorder="1" applyAlignment="1" applyProtection="1">
      <alignment horizontal="center" vertical="center" wrapText="1"/>
      <protection locked="0"/>
    </xf>
    <xf numFmtId="176" fontId="6" fillId="7" borderId="7" xfId="0" applyNumberFormat="1" applyFont="1" applyFill="1" applyBorder="1" applyAlignment="1" applyProtection="1">
      <alignment horizontal="center" vertical="center" wrapText="1"/>
      <protection locked="0"/>
    </xf>
    <xf numFmtId="176" fontId="6" fillId="7" borderId="9"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9" fillId="7" borderId="12" xfId="0" applyFont="1" applyFill="1" applyBorder="1" applyAlignment="1" applyProtection="1">
      <alignment vertical="center" wrapText="1"/>
      <protection locked="0"/>
    </xf>
    <xf numFmtId="0" fontId="9" fillId="7" borderId="14" xfId="0" applyFont="1" applyFill="1" applyBorder="1" applyAlignment="1" applyProtection="1">
      <alignment vertical="center" wrapText="1"/>
      <protection locked="0"/>
    </xf>
    <xf numFmtId="0" fontId="9" fillId="0" borderId="7" xfId="0" applyFont="1" applyBorder="1" applyAlignment="1">
      <alignment horizontal="right" vertical="center" wrapText="1"/>
    </xf>
    <xf numFmtId="0" fontId="9" fillId="0" borderId="46" xfId="0" applyFont="1" applyBorder="1" applyAlignment="1">
      <alignment horizontal="center" vertical="center" wrapText="1"/>
    </xf>
    <xf numFmtId="0" fontId="9" fillId="7" borderId="30"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9" fillId="0" borderId="2"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15" xfId="0" applyFont="1" applyBorder="1" applyAlignment="1">
      <alignment horizontal="center" vertical="center" wrapText="1"/>
    </xf>
    <xf numFmtId="0" fontId="9" fillId="7" borderId="31"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center" vertical="center" wrapText="1"/>
      <protection locked="0"/>
    </xf>
    <xf numFmtId="0" fontId="9" fillId="0" borderId="0" xfId="0" applyFont="1" applyAlignment="1">
      <alignment horizontal="left" vertical="center"/>
    </xf>
    <xf numFmtId="0" fontId="12" fillId="0" borderId="15"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9" fillId="7" borderId="7" xfId="0" applyFont="1" applyFill="1" applyBorder="1" applyAlignment="1" applyProtection="1">
      <alignment vertical="center" wrapText="1"/>
      <protection locked="0"/>
    </xf>
    <xf numFmtId="0" fontId="9" fillId="7" borderId="1" xfId="0" applyFont="1" applyFill="1" applyBorder="1" applyAlignment="1" applyProtection="1">
      <alignment horizontal="right" vertical="center" wrapText="1"/>
      <protection locked="0"/>
    </xf>
    <xf numFmtId="0" fontId="9" fillId="7" borderId="2" xfId="0" applyFont="1" applyFill="1" applyBorder="1" applyAlignment="1" applyProtection="1">
      <alignment horizontal="right" vertical="center" wrapText="1"/>
      <protection locked="0"/>
    </xf>
    <xf numFmtId="0" fontId="9" fillId="0" borderId="108" xfId="0" applyFont="1" applyBorder="1" applyAlignment="1">
      <alignment horizontal="left" vertical="center" wrapText="1"/>
    </xf>
    <xf numFmtId="0" fontId="9" fillId="0" borderId="109"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7" borderId="90" xfId="0" applyFont="1" applyFill="1" applyBorder="1" applyAlignment="1" applyProtection="1">
      <alignment horizontal="right" vertical="center" wrapText="1"/>
      <protection locked="0"/>
    </xf>
    <xf numFmtId="0" fontId="9" fillId="7" borderId="56" xfId="0" applyFont="1" applyFill="1" applyBorder="1" applyAlignment="1" applyProtection="1">
      <alignment horizontal="center" vertical="center" wrapText="1"/>
      <protection locked="0"/>
    </xf>
    <xf numFmtId="0" fontId="6" fillId="2" borderId="30" xfId="0" applyFont="1" applyFill="1" applyBorder="1" applyAlignment="1">
      <alignment horizontal="center" vertical="center" textRotation="255" wrapText="1"/>
    </xf>
    <xf numFmtId="0" fontId="6" fillId="2" borderId="34" xfId="0" applyFont="1" applyFill="1" applyBorder="1" applyAlignment="1">
      <alignment horizontal="center" vertical="center" textRotation="255" wrapText="1"/>
    </xf>
    <xf numFmtId="0" fontId="6" fillId="2" borderId="27" xfId="0" applyFont="1" applyFill="1" applyBorder="1" applyAlignment="1">
      <alignment horizontal="center" vertical="center" textRotation="255" wrapText="1"/>
    </xf>
    <xf numFmtId="0" fontId="6" fillId="2" borderId="22" xfId="0" applyFont="1" applyFill="1" applyBorder="1" applyAlignment="1">
      <alignment horizontal="center" vertical="center" textRotation="255" wrapText="1"/>
    </xf>
    <xf numFmtId="0" fontId="9" fillId="7" borderId="44" xfId="0" applyFont="1" applyFill="1" applyBorder="1" applyAlignment="1" applyProtection="1">
      <alignment horizontal="center" vertical="center" wrapText="1"/>
      <protection locked="0"/>
    </xf>
    <xf numFmtId="0" fontId="9" fillId="7" borderId="45" xfId="0" applyFont="1" applyFill="1" applyBorder="1" applyAlignment="1" applyProtection="1">
      <alignment horizontal="center" vertical="center"/>
      <protection locked="0"/>
    </xf>
    <xf numFmtId="0" fontId="9" fillId="7" borderId="60"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9" fillId="7" borderId="46" xfId="0" applyFont="1" applyFill="1" applyBorder="1" applyAlignment="1" applyProtection="1">
      <alignment horizontal="center" vertical="center"/>
      <protection locked="0"/>
    </xf>
    <xf numFmtId="0" fontId="9" fillId="7" borderId="47" xfId="0" applyFont="1" applyFill="1" applyBorder="1" applyAlignment="1" applyProtection="1">
      <alignment horizontal="center" vertical="center"/>
      <protection locked="0"/>
    </xf>
    <xf numFmtId="0" fontId="9" fillId="7" borderId="64" xfId="0" applyFont="1" applyFill="1" applyBorder="1" applyAlignment="1" applyProtection="1">
      <alignment horizontal="center" vertical="center"/>
      <protection locked="0"/>
    </xf>
    <xf numFmtId="0" fontId="9" fillId="0" borderId="58" xfId="0" applyFont="1" applyBorder="1" applyAlignment="1">
      <alignment horizontal="left" vertical="center" wrapText="1"/>
    </xf>
    <xf numFmtId="0" fontId="9" fillId="0" borderId="81" xfId="0" applyFont="1" applyBorder="1" applyAlignment="1">
      <alignment horizontal="left" vertical="center" wrapText="1"/>
    </xf>
    <xf numFmtId="0" fontId="9" fillId="0" borderId="97" xfId="0" applyFont="1" applyBorder="1" applyAlignment="1">
      <alignment horizontal="left"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7" fillId="0" borderId="47" xfId="0" applyFont="1" applyBorder="1" applyAlignment="1">
      <alignment horizontal="left" vertical="center"/>
    </xf>
    <xf numFmtId="0" fontId="9" fillId="0" borderId="70" xfId="0" applyFont="1" applyBorder="1" applyAlignment="1">
      <alignment horizontal="left" vertical="center" wrapText="1"/>
    </xf>
    <xf numFmtId="0" fontId="9" fillId="0" borderId="72" xfId="0" applyFont="1" applyBorder="1" applyAlignment="1">
      <alignment horizontal="left" vertical="center" wrapText="1"/>
    </xf>
    <xf numFmtId="0" fontId="9" fillId="0" borderId="28" xfId="0" applyFont="1" applyBorder="1" applyAlignment="1">
      <alignment horizontal="left"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2" xfId="0"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0" borderId="75" xfId="0" applyFont="1" applyBorder="1" applyAlignment="1">
      <alignment vertical="center" wrapText="1"/>
    </xf>
    <xf numFmtId="0" fontId="9" fillId="0" borderId="76" xfId="0" applyFont="1" applyBorder="1" applyAlignment="1">
      <alignment vertical="center" wrapText="1"/>
    </xf>
    <xf numFmtId="0" fontId="9" fillId="0" borderId="83" xfId="0" applyFont="1" applyBorder="1" applyAlignment="1">
      <alignment vertical="center" wrapText="1"/>
    </xf>
    <xf numFmtId="0" fontId="0" fillId="0" borderId="45" xfId="0" applyBorder="1">
      <alignment vertical="center"/>
    </xf>
    <xf numFmtId="0" fontId="0" fillId="0" borderId="48" xfId="0" applyBorder="1">
      <alignment vertical="center"/>
    </xf>
    <xf numFmtId="0" fontId="9" fillId="0" borderId="66" xfId="0" applyFont="1" applyBorder="1" applyAlignment="1">
      <alignment vertical="center" wrapText="1"/>
    </xf>
    <xf numFmtId="0" fontId="9" fillId="0" borderId="67" xfId="0" applyFont="1" applyBorder="1" applyAlignment="1">
      <alignment vertical="center" wrapText="1"/>
    </xf>
    <xf numFmtId="0" fontId="9" fillId="0" borderId="85" xfId="0" applyFont="1" applyBorder="1" applyAlignment="1">
      <alignment vertical="center" wrapText="1"/>
    </xf>
    <xf numFmtId="0" fontId="9" fillId="0" borderId="19" xfId="0" applyFont="1" applyBorder="1" applyAlignment="1">
      <alignment horizontal="left" vertical="center"/>
    </xf>
    <xf numFmtId="0" fontId="9" fillId="0" borderId="32" xfId="0" applyFont="1" applyBorder="1" applyAlignment="1">
      <alignment horizontal="left" vertical="center" wrapText="1"/>
    </xf>
    <xf numFmtId="0" fontId="6" fillId="2" borderId="44" xfId="0" applyFont="1" applyFill="1" applyBorder="1" applyAlignment="1">
      <alignment horizontal="center" vertical="center" textRotation="255" wrapText="1"/>
    </xf>
    <xf numFmtId="0" fontId="6" fillId="2" borderId="37" xfId="0" applyFont="1" applyFill="1" applyBorder="1" applyAlignment="1">
      <alignment horizontal="center" vertical="center" textRotation="255" wrapText="1"/>
    </xf>
    <xf numFmtId="0" fontId="6" fillId="2" borderId="46" xfId="0" applyFont="1" applyFill="1" applyBorder="1" applyAlignment="1">
      <alignment horizontal="center" vertical="center" textRotation="255" wrapText="1"/>
    </xf>
    <xf numFmtId="0" fontId="6" fillId="2" borderId="86"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5" xfId="0" applyFont="1" applyBorder="1" applyAlignment="1">
      <alignment horizontal="center" vertical="center"/>
    </xf>
    <xf numFmtId="0" fontId="7" fillId="0" borderId="0" xfId="0" applyFont="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17" xfId="0" applyFont="1" applyBorder="1" applyAlignment="1">
      <alignment horizontal="left" vertical="center"/>
    </xf>
    <xf numFmtId="0" fontId="9" fillId="0" borderId="63" xfId="0" applyFont="1" applyBorder="1" applyAlignment="1">
      <alignment horizontal="left" vertical="center"/>
    </xf>
    <xf numFmtId="0" fontId="9" fillId="0" borderId="59"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7" fillId="0" borderId="0" xfId="0" applyFont="1">
      <alignment vertical="center"/>
    </xf>
    <xf numFmtId="0" fontId="0" fillId="0" borderId="0" xfId="0">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21"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27" xfId="0" applyFont="1" applyBorder="1">
      <alignment vertical="center"/>
    </xf>
    <xf numFmtId="0" fontId="6" fillId="0" borderId="21" xfId="0" applyFont="1" applyBorder="1">
      <alignment vertical="center"/>
    </xf>
    <xf numFmtId="0" fontId="6" fillId="0" borderId="28"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5" borderId="7" xfId="0" applyFont="1" applyFill="1" applyBorder="1" applyAlignment="1" applyProtection="1">
      <alignment vertical="center" wrapText="1"/>
      <protection locked="0"/>
    </xf>
    <xf numFmtId="0" fontId="9" fillId="2" borderId="70" xfId="0" applyFont="1"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6" fillId="0" borderId="71" xfId="0" applyFont="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9" fillId="0" borderId="40" xfId="0" applyFont="1" applyBorder="1" applyAlignment="1">
      <alignment horizontal="distributed" vertical="center"/>
    </xf>
    <xf numFmtId="0" fontId="9" fillId="0" borderId="9" xfId="0" applyFont="1" applyBorder="1" applyAlignment="1">
      <alignment horizontal="distributed" vertical="center"/>
    </xf>
    <xf numFmtId="0" fontId="9" fillId="0" borderId="9" xfId="0" applyFont="1" applyBorder="1" applyAlignment="1">
      <alignment horizontal="center" vertical="center"/>
    </xf>
    <xf numFmtId="0" fontId="4" fillId="0" borderId="0" xfId="0" applyFont="1">
      <alignment vertical="center"/>
    </xf>
    <xf numFmtId="0" fontId="9" fillId="0" borderId="40" xfId="0" applyFont="1" applyBorder="1" applyAlignment="1">
      <alignment horizontal="center" vertical="center"/>
    </xf>
    <xf numFmtId="0" fontId="9" fillId="0" borderId="7" xfId="0" applyFont="1" applyBorder="1" applyAlignment="1">
      <alignment horizontal="center" vertical="center"/>
    </xf>
    <xf numFmtId="0" fontId="12" fillId="0" borderId="35"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9" fillId="0" borderId="6" xfId="0" applyFont="1" applyBorder="1" applyAlignment="1">
      <alignment horizontal="right" vertical="center" wrapText="1"/>
    </xf>
    <xf numFmtId="0" fontId="9" fillId="0" borderId="40" xfId="0" applyFont="1" applyBorder="1" applyAlignment="1">
      <alignment horizontal="right" vertical="center"/>
    </xf>
    <xf numFmtId="0" fontId="9" fillId="0" borderId="7" xfId="0" applyFont="1" applyBorder="1" applyAlignment="1">
      <alignment horizontal="right" vertical="center"/>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19" fillId="0" borderId="43" xfId="0" applyFont="1" applyBorder="1" applyAlignment="1">
      <alignment horizontal="right" vertical="center" wrapText="1"/>
    </xf>
    <xf numFmtId="0" fontId="19" fillId="0" borderId="21" xfId="0" applyFont="1" applyBorder="1" applyAlignment="1">
      <alignment horizontal="right" vertical="center" wrapText="1"/>
    </xf>
    <xf numFmtId="0" fontId="19" fillId="0" borderId="22" xfId="0" applyFont="1" applyBorder="1" applyAlignment="1">
      <alignment horizontal="right" vertical="center" wrapText="1"/>
    </xf>
    <xf numFmtId="0" fontId="19" fillId="0" borderId="28" xfId="0" applyFont="1" applyBorder="1" applyAlignment="1">
      <alignment horizontal="righ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6" fillId="0" borderId="12"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7" fillId="0" borderId="0" xfId="0" applyFont="1" applyAlignment="1">
      <alignment vertical="center" wrapText="1"/>
    </xf>
    <xf numFmtId="0" fontId="6"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49" fontId="6" fillId="0" borderId="7" xfId="0" applyNumberFormat="1" applyFont="1" applyBorder="1">
      <alignment vertical="center"/>
    </xf>
    <xf numFmtId="49" fontId="8" fillId="0" borderId="7" xfId="0" applyNumberFormat="1" applyFont="1" applyBorder="1">
      <alignment vertical="center"/>
    </xf>
    <xf numFmtId="49" fontId="8" fillId="0" borderId="8" xfId="0" applyNumberFormat="1" applyFont="1" applyBorder="1">
      <alignment vertical="center"/>
    </xf>
    <xf numFmtId="0" fontId="12" fillId="0" borderId="27" xfId="0" applyFont="1" applyBorder="1" applyAlignment="1">
      <alignment horizontal="right" vertical="center" wrapText="1"/>
    </xf>
    <xf numFmtId="0" fontId="12" fillId="0" borderId="21"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22" xfId="0" applyFont="1" applyBorder="1" applyAlignment="1">
      <alignment horizontal="right" vertical="center" wrapText="1"/>
    </xf>
    <xf numFmtId="0" fontId="12" fillId="0" borderId="30" xfId="0" applyFont="1" applyBorder="1">
      <alignment vertical="center"/>
    </xf>
    <xf numFmtId="0" fontId="12" fillId="0" borderId="31" xfId="0" applyFont="1" applyBorder="1">
      <alignment vertical="center"/>
    </xf>
    <xf numFmtId="0" fontId="12" fillId="0" borderId="111"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34" xfId="0" applyFont="1" applyBorder="1" applyAlignment="1">
      <alignment horizontal="left" vertical="center" wrapText="1"/>
    </xf>
    <xf numFmtId="0" fontId="9" fillId="2" borderId="6" xfId="0" applyFont="1" applyFill="1" applyBorder="1" applyAlignment="1">
      <alignment horizontal="center" vertical="center" wrapText="1"/>
    </xf>
    <xf numFmtId="176" fontId="6" fillId="0" borderId="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176" fontId="9" fillId="0" borderId="20" xfId="0" applyNumberFormat="1" applyFont="1" applyBorder="1" applyAlignment="1">
      <alignment horizontal="center" vertical="center" wrapText="1"/>
    </xf>
    <xf numFmtId="0" fontId="6" fillId="2" borderId="11" xfId="0" applyFont="1" applyFill="1" applyBorder="1" applyAlignment="1">
      <alignment horizontal="center" vertical="center" wrapText="1"/>
    </xf>
    <xf numFmtId="0" fontId="8" fillId="0" borderId="12" xfId="0" applyFont="1" applyBorder="1">
      <alignment vertical="center"/>
    </xf>
    <xf numFmtId="0" fontId="8" fillId="0" borderId="13" xfId="0" applyFont="1" applyBorder="1">
      <alignment vertical="center"/>
    </xf>
    <xf numFmtId="0" fontId="6" fillId="0" borderId="12"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47" xfId="0" applyFont="1" applyBorder="1">
      <alignment vertical="center"/>
    </xf>
    <xf numFmtId="0" fontId="9" fillId="0" borderId="0" xfId="0" applyFont="1" applyAlignment="1">
      <alignment horizontal="center" vertical="center" shrinkToFit="1"/>
    </xf>
    <xf numFmtId="0" fontId="9" fillId="0" borderId="0" xfId="0" applyFont="1" applyAlignment="1">
      <alignment horizontal="right" vertical="center" shrinkToFit="1"/>
    </xf>
    <xf numFmtId="0" fontId="9" fillId="0" borderId="62" xfId="0" applyFont="1" applyBorder="1" applyAlignment="1">
      <alignment horizontal="left" vertical="center"/>
    </xf>
    <xf numFmtId="0" fontId="9" fillId="0" borderId="47" xfId="0" applyFont="1" applyBorder="1" applyAlignment="1">
      <alignment horizontal="left" vertical="center" shrinkToFit="1"/>
    </xf>
    <xf numFmtId="0" fontId="9" fillId="0" borderId="21" xfId="0" applyFont="1" applyBorder="1" applyAlignment="1">
      <alignment horizontal="right" vertical="center" wrapText="1"/>
    </xf>
    <xf numFmtId="0" fontId="9"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9" fillId="0" borderId="21" xfId="0" applyFont="1" applyBorder="1" applyAlignment="1">
      <alignment horizontal="left" vertical="center" shrinkToFit="1"/>
    </xf>
  </cellXfs>
  <cellStyles count="2">
    <cellStyle name="ハイパーリンク" xfId="1" builtinId="8"/>
    <cellStyle name="標準" xfId="0" builtinId="0"/>
  </cellStyles>
  <dxfs count="1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FFFF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1264920</xdr:colOff>
      <xdr:row>0</xdr:row>
      <xdr:rowOff>0</xdr:rowOff>
    </xdr:from>
    <xdr:to>
      <xdr:col>7</xdr:col>
      <xdr:colOff>373380</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68046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editAs="oneCell">
    <xdr:from>
      <xdr:col>4</xdr:col>
      <xdr:colOff>142256</xdr:colOff>
      <xdr:row>116</xdr:row>
      <xdr:rowOff>173194</xdr:rowOff>
    </xdr:from>
    <xdr:to>
      <xdr:col>4</xdr:col>
      <xdr:colOff>402968</xdr:colOff>
      <xdr:row>118</xdr:row>
      <xdr:rowOff>244633</xdr:rowOff>
    </xdr:to>
    <xdr:grpSp>
      <xdr:nvGrpSpPr>
        <xdr:cNvPr id="4" name="グループ化 18">
          <a:extLst>
            <a:ext uri="{FF2B5EF4-FFF2-40B4-BE49-F238E27FC236}">
              <a16:creationId xmlns:a16="http://schemas.microsoft.com/office/drawing/2014/main" id="{00000000-0008-0000-0000-000004000000}"/>
            </a:ext>
          </a:extLst>
        </xdr:cNvPr>
        <xdr:cNvGrpSpPr>
          <a:grpSpLocks/>
        </xdr:cNvGrpSpPr>
      </xdr:nvGrpSpPr>
      <xdr:grpSpPr bwMode="auto">
        <a:xfrm>
          <a:off x="2283476" y="41326909"/>
          <a:ext cx="258807" cy="564834"/>
          <a:chOff x="2455335" y="32281091"/>
          <a:chExt cx="269503" cy="546009"/>
        </a:xfrm>
      </xdr:grpSpPr>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2678637" y="32333448"/>
            <a:ext cx="46201" cy="4936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xnSp macro="">
        <xdr:nvCxnSpPr>
          <xdr:cNvPr id="6" name="カギ線コネクタ 5">
            <a:extLst>
              <a:ext uri="{FF2B5EF4-FFF2-40B4-BE49-F238E27FC236}">
                <a16:creationId xmlns:a16="http://schemas.microsoft.com/office/drawing/2014/main" id="{00000000-0008-0000-0000-000006000000}"/>
              </a:ext>
            </a:extLst>
          </xdr:cNvPr>
          <xdr:cNvCxnSpPr>
            <a:endCxn id="5" idx="1"/>
          </xdr:cNvCxnSpPr>
        </xdr:nvCxnSpPr>
        <xdr:spPr>
          <a:xfrm rot="16200000" flipH="1">
            <a:off x="2417395" y="32319031"/>
            <a:ext cx="299183" cy="2233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417195</xdr:colOff>
      <xdr:row>0</xdr:row>
      <xdr:rowOff>0</xdr:rowOff>
    </xdr:from>
    <xdr:to>
      <xdr:col>7</xdr:col>
      <xdr:colOff>417195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217795"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W165"/>
  <sheetViews>
    <sheetView tabSelected="1" view="pageBreakPreview" zoomScaleNormal="75" zoomScaleSheetLayoutView="100" workbookViewId="0">
      <selection activeCell="E12" sqref="E12:P12"/>
    </sheetView>
  </sheetViews>
  <sheetFormatPr defaultColWidth="9" defaultRowHeight="13.2" x14ac:dyDescent="0.2"/>
  <cols>
    <col min="1" max="1" width="2.88671875" style="1" customWidth="1"/>
    <col min="2" max="2" width="2.44140625" style="1" customWidth="1"/>
    <col min="3" max="3" width="6.109375" style="1" customWidth="1"/>
    <col min="4" max="4" width="19.77734375" style="1" customWidth="1"/>
    <col min="5" max="5" width="6.44140625" style="1" customWidth="1"/>
    <col min="6" max="6" width="6.44140625" style="2" customWidth="1"/>
    <col min="7" max="7" width="5.44140625" style="2" customWidth="1"/>
    <col min="8" max="8" width="6.109375" style="2" customWidth="1"/>
    <col min="9" max="15" width="5.44140625" style="2" customWidth="1"/>
    <col min="16" max="16" width="6.77734375" style="2" customWidth="1"/>
    <col min="17" max="17" width="8.6640625" style="1" bestFit="1" customWidth="1"/>
    <col min="18" max="19" width="9" style="2"/>
    <col min="20" max="20" width="34.6640625" style="2" customWidth="1"/>
    <col min="21" max="21" width="8.21875" style="2" customWidth="1"/>
    <col min="22" max="22" width="35.21875" style="2" customWidth="1"/>
    <col min="23" max="16384" width="9" style="2"/>
  </cols>
  <sheetData>
    <row r="1" spans="1:23" ht="24.75" customHeight="1" thickBot="1" x14ac:dyDescent="0.25">
      <c r="A1" s="27"/>
      <c r="B1" s="27"/>
      <c r="C1" s="27"/>
      <c r="D1" s="27"/>
      <c r="E1" s="27"/>
      <c r="F1" s="16"/>
      <c r="G1" s="16"/>
      <c r="H1" s="16"/>
      <c r="I1" s="16"/>
      <c r="J1" s="16"/>
      <c r="K1" s="16"/>
      <c r="L1" s="16"/>
      <c r="M1" s="16"/>
      <c r="N1" s="16"/>
      <c r="O1" s="16"/>
      <c r="P1" s="16"/>
      <c r="Q1" s="27"/>
      <c r="R1" s="16"/>
      <c r="S1" s="128" t="s">
        <v>216</v>
      </c>
      <c r="T1" s="123" t="s">
        <v>214</v>
      </c>
      <c r="U1" s="128" t="s">
        <v>217</v>
      </c>
      <c r="V1" s="123" t="s">
        <v>215</v>
      </c>
      <c r="W1" s="16"/>
    </row>
    <row r="2" spans="1:23" ht="51.75" customHeight="1" thickBot="1" x14ac:dyDescent="0.25">
      <c r="A2" s="574" t="s">
        <v>0</v>
      </c>
      <c r="B2" s="574"/>
      <c r="C2" s="574"/>
      <c r="D2" s="574"/>
      <c r="E2" s="14"/>
      <c r="F2" s="14"/>
      <c r="G2" s="28"/>
      <c r="H2" s="16"/>
      <c r="I2" s="16"/>
      <c r="J2" s="589"/>
      <c r="K2" s="589"/>
      <c r="L2" s="16" t="s">
        <v>133</v>
      </c>
      <c r="M2" s="182"/>
      <c r="N2" s="16" t="s">
        <v>132</v>
      </c>
      <c r="O2" s="182"/>
      <c r="P2" s="13" t="s">
        <v>94</v>
      </c>
      <c r="Q2" s="27"/>
      <c r="R2" s="16"/>
      <c r="S2" s="227" t="str">
        <f>IF(OR(J2&lt;=0,M2&lt;=0,O2&lt;=0),"ERROR","")</f>
        <v>ERROR</v>
      </c>
      <c r="T2" s="249" t="str">
        <f>IF(S2="ERROR","提出年月日を記入してください","")</f>
        <v>提出年月日を記入してください</v>
      </c>
      <c r="U2" s="247"/>
      <c r="V2" s="248"/>
      <c r="W2" s="16"/>
    </row>
    <row r="3" spans="1:23" ht="75" customHeight="1" x14ac:dyDescent="0.2">
      <c r="A3" s="575" t="s">
        <v>62</v>
      </c>
      <c r="B3" s="575"/>
      <c r="C3" s="575"/>
      <c r="D3" s="575"/>
      <c r="E3" s="575"/>
      <c r="F3" s="575"/>
      <c r="G3" s="575"/>
      <c r="H3" s="575"/>
      <c r="I3" s="575"/>
      <c r="J3" s="575"/>
      <c r="K3" s="575"/>
      <c r="L3" s="575"/>
      <c r="M3" s="575"/>
      <c r="N3" s="575"/>
      <c r="O3" s="575"/>
      <c r="P3" s="575"/>
      <c r="Q3" s="575"/>
      <c r="R3" s="16"/>
      <c r="S3" s="128"/>
      <c r="T3" s="118"/>
      <c r="U3" s="128"/>
      <c r="V3" s="118"/>
      <c r="W3" s="16"/>
    </row>
    <row r="4" spans="1:23" ht="14.25" customHeight="1" x14ac:dyDescent="0.2">
      <c r="A4" s="132"/>
      <c r="B4" s="132"/>
      <c r="C4" s="132"/>
      <c r="D4" s="132"/>
      <c r="E4" s="132"/>
      <c r="F4" s="132"/>
      <c r="G4" s="132"/>
      <c r="H4" s="132"/>
      <c r="I4" s="133"/>
      <c r="J4" s="133"/>
      <c r="K4" s="133"/>
      <c r="L4" s="133"/>
      <c r="M4" s="133"/>
      <c r="N4" s="133"/>
      <c r="O4" s="133"/>
      <c r="P4" s="133"/>
      <c r="Q4" s="27"/>
      <c r="R4" s="16"/>
      <c r="S4" s="128"/>
      <c r="T4" s="118"/>
      <c r="U4" s="128"/>
      <c r="V4" s="118"/>
      <c r="W4" s="16"/>
    </row>
    <row r="5" spans="1:23" customFormat="1" ht="39.9" customHeight="1" x14ac:dyDescent="0.2">
      <c r="A5" s="576" t="s">
        <v>63</v>
      </c>
      <c r="B5" s="576"/>
      <c r="C5" s="576"/>
      <c r="D5" s="576"/>
      <c r="E5" s="576"/>
      <c r="F5" s="576"/>
      <c r="G5" s="576"/>
      <c r="H5" s="576"/>
      <c r="I5" s="576"/>
      <c r="J5" s="576"/>
      <c r="K5" s="576"/>
      <c r="L5" s="576"/>
      <c r="M5" s="576"/>
      <c r="N5" s="576"/>
      <c r="O5" s="576"/>
      <c r="P5" s="576"/>
      <c r="Q5" s="576"/>
      <c r="R5" s="16"/>
      <c r="S5" s="128"/>
      <c r="T5" s="118"/>
      <c r="U5" s="128"/>
      <c r="V5" s="118"/>
      <c r="W5" s="16"/>
    </row>
    <row r="6" spans="1:23" customFormat="1" ht="24.75" customHeight="1" x14ac:dyDescent="0.2">
      <c r="A6" s="116"/>
      <c r="B6" s="116"/>
      <c r="C6" s="12"/>
      <c r="D6" s="12"/>
      <c r="E6" s="12"/>
      <c r="F6" s="12"/>
      <c r="G6" s="12"/>
      <c r="H6" s="12"/>
      <c r="I6" s="12"/>
      <c r="J6" s="12"/>
      <c r="K6" s="12"/>
      <c r="L6" s="12"/>
      <c r="M6" s="12"/>
      <c r="N6" s="12"/>
      <c r="O6" s="12"/>
      <c r="P6" s="12"/>
      <c r="Q6" s="27"/>
      <c r="R6" s="16"/>
      <c r="S6" s="128"/>
      <c r="T6" s="118"/>
      <c r="U6" s="128"/>
      <c r="V6" s="118"/>
      <c r="W6" s="16"/>
    </row>
    <row r="7" spans="1:23" customFormat="1" ht="25.5" customHeight="1" x14ac:dyDescent="0.2">
      <c r="A7" s="3" t="s">
        <v>1</v>
      </c>
      <c r="B7" s="4" t="s">
        <v>2</v>
      </c>
      <c r="C7" s="3"/>
      <c r="D7" s="3"/>
      <c r="E7" s="3"/>
      <c r="F7" s="5"/>
      <c r="G7" s="5"/>
      <c r="H7" s="16"/>
      <c r="I7" s="16"/>
      <c r="J7" s="16"/>
      <c r="K7" s="16"/>
      <c r="L7" s="16"/>
      <c r="M7" s="16"/>
      <c r="N7" s="16"/>
      <c r="O7" s="16"/>
      <c r="P7" s="27"/>
      <c r="Q7" s="16"/>
      <c r="R7" s="16"/>
      <c r="S7" s="128"/>
      <c r="T7" s="118"/>
      <c r="U7" s="128"/>
      <c r="V7" s="118"/>
      <c r="W7" s="16"/>
    </row>
    <row r="8" spans="1:23" ht="51.6" customHeight="1" x14ac:dyDescent="0.2">
      <c r="A8" s="14"/>
      <c r="B8" s="14"/>
      <c r="C8" s="5"/>
      <c r="D8" s="5"/>
      <c r="E8" s="5"/>
      <c r="F8" s="16"/>
      <c r="G8" s="4"/>
      <c r="H8" s="4"/>
      <c r="I8" s="16"/>
      <c r="J8" s="4"/>
      <c r="K8" s="4"/>
      <c r="L8" s="4"/>
      <c r="M8" s="4"/>
      <c r="N8" s="4"/>
      <c r="O8" s="4"/>
      <c r="P8" s="4"/>
      <c r="Q8" s="27"/>
      <c r="R8" s="16"/>
      <c r="S8" s="128"/>
      <c r="T8" s="118"/>
      <c r="U8" s="128"/>
      <c r="V8" s="118"/>
      <c r="W8" s="16"/>
    </row>
    <row r="9" spans="1:23" ht="23.25" customHeight="1" x14ac:dyDescent="0.2">
      <c r="A9" s="6" t="s">
        <v>3</v>
      </c>
      <c r="B9" s="17"/>
      <c r="C9" s="8"/>
      <c r="D9" s="8"/>
      <c r="E9" s="8"/>
      <c r="F9" s="7"/>
      <c r="G9" s="7"/>
      <c r="H9" s="7"/>
      <c r="I9"/>
      <c r="J9"/>
      <c r="K9"/>
      <c r="L9"/>
      <c r="M9"/>
      <c r="N9"/>
      <c r="O9"/>
      <c r="P9"/>
      <c r="Q9" s="250"/>
      <c r="R9" s="16"/>
      <c r="S9" s="170" t="s">
        <v>229</v>
      </c>
      <c r="T9" s="118"/>
      <c r="U9" s="128"/>
      <c r="V9" s="118"/>
      <c r="W9" s="16"/>
    </row>
    <row r="10" spans="1:23" ht="6" customHeight="1" x14ac:dyDescent="0.2">
      <c r="A10" s="11"/>
      <c r="B10" s="11"/>
      <c r="C10" s="14"/>
      <c r="D10" s="14"/>
      <c r="E10" s="14"/>
      <c r="F10" s="5"/>
      <c r="G10" s="5"/>
      <c r="H10" s="5"/>
      <c r="I10" s="16"/>
      <c r="J10" s="16"/>
      <c r="K10" s="16"/>
      <c r="L10" s="16"/>
      <c r="M10" s="16"/>
      <c r="N10" s="16"/>
      <c r="O10" s="16"/>
      <c r="P10" s="16"/>
      <c r="Q10" s="27"/>
      <c r="R10" s="16"/>
      <c r="S10" s="128"/>
      <c r="T10" s="118"/>
      <c r="U10" s="128"/>
      <c r="V10" s="118"/>
      <c r="W10" s="16"/>
    </row>
    <row r="11" spans="1:23" ht="23.25" customHeight="1" thickBot="1" x14ac:dyDescent="0.25">
      <c r="A11" s="7" t="s">
        <v>4</v>
      </c>
      <c r="B11" s="7"/>
      <c r="C11" s="8"/>
      <c r="D11" s="8"/>
      <c r="E11" s="8"/>
      <c r="F11" s="7"/>
      <c r="G11" s="7"/>
      <c r="H11" s="7"/>
      <c r="I11"/>
      <c r="J11"/>
      <c r="K11"/>
      <c r="L11"/>
      <c r="M11"/>
      <c r="N11"/>
      <c r="O11"/>
      <c r="P11"/>
      <c r="Q11" s="250"/>
      <c r="R11" s="16"/>
      <c r="S11" s="128"/>
      <c r="T11" s="118"/>
      <c r="U11" s="128"/>
      <c r="V11" s="118"/>
      <c r="W11" s="16"/>
    </row>
    <row r="12" spans="1:23" ht="33" customHeight="1" x14ac:dyDescent="0.2">
      <c r="A12" s="577" t="s">
        <v>5</v>
      </c>
      <c r="B12" s="578"/>
      <c r="C12" s="578"/>
      <c r="D12" s="579"/>
      <c r="E12" s="585"/>
      <c r="F12" s="586"/>
      <c r="G12" s="586"/>
      <c r="H12" s="586"/>
      <c r="I12" s="586"/>
      <c r="J12" s="586"/>
      <c r="K12" s="586"/>
      <c r="L12" s="586"/>
      <c r="M12" s="586"/>
      <c r="N12" s="586"/>
      <c r="O12" s="586"/>
      <c r="P12" s="587"/>
      <c r="Q12" s="580" t="s">
        <v>6</v>
      </c>
      <c r="R12" s="16"/>
      <c r="S12" s="245" t="str">
        <f>IF(E12="","ERROR","")</f>
        <v>ERROR</v>
      </c>
      <c r="T12" s="246" t="str">
        <f>IF(S12="ERROR","申請者氏名又は名称を記入してください","")</f>
        <v>申請者氏名又は名称を記入してください</v>
      </c>
      <c r="U12" s="222"/>
      <c r="V12" s="243"/>
      <c r="W12" s="16"/>
    </row>
    <row r="13" spans="1:23" ht="33" customHeight="1" x14ac:dyDescent="0.2">
      <c r="A13" s="555" t="s">
        <v>230</v>
      </c>
      <c r="B13" s="590"/>
      <c r="C13" s="590"/>
      <c r="D13" s="591"/>
      <c r="E13" s="568"/>
      <c r="F13" s="572"/>
      <c r="G13" s="572"/>
      <c r="H13" s="572"/>
      <c r="I13" s="572"/>
      <c r="J13" s="572"/>
      <c r="K13" s="572"/>
      <c r="L13" s="572"/>
      <c r="M13" s="572"/>
      <c r="N13" s="572"/>
      <c r="O13" s="572"/>
      <c r="P13" s="573"/>
      <c r="Q13" s="553"/>
      <c r="R13" s="16"/>
      <c r="S13" s="240" t="str">
        <f>IF(E13="","ERROR","")</f>
        <v>ERROR</v>
      </c>
      <c r="T13" s="234" t="str">
        <f>IF(S13="ERROR","申請者が法人又は管理組合の場合は、代表者名を記入してください","")</f>
        <v>申請者が法人又は管理組合の場合は、代表者名を記入してください</v>
      </c>
      <c r="U13" s="208"/>
      <c r="V13" s="244"/>
      <c r="W13" s="16"/>
    </row>
    <row r="14" spans="1:23" ht="33" customHeight="1" x14ac:dyDescent="0.2">
      <c r="A14" s="555" t="s">
        <v>7</v>
      </c>
      <c r="B14" s="556"/>
      <c r="C14" s="556"/>
      <c r="D14" s="557"/>
      <c r="E14" s="588"/>
      <c r="F14" s="572"/>
      <c r="G14" s="572"/>
      <c r="H14" s="572"/>
      <c r="I14" s="572"/>
      <c r="J14" s="572"/>
      <c r="K14" s="572"/>
      <c r="L14" s="572"/>
      <c r="M14" s="572"/>
      <c r="N14" s="572"/>
      <c r="O14" s="572"/>
      <c r="P14" s="573"/>
      <c r="Q14" s="553"/>
      <c r="R14" s="16"/>
      <c r="S14" s="240" t="str">
        <f t="shared" ref="S14" si="0">IF(E14="","ERROR","")</f>
        <v>ERROR</v>
      </c>
      <c r="T14" s="241" t="str">
        <f>IF(S14="ERROR","申請者の住所を記入してください","")</f>
        <v>申請者の住所を記入してください</v>
      </c>
      <c r="U14" s="197"/>
      <c r="V14" s="236"/>
      <c r="W14" s="16"/>
    </row>
    <row r="15" spans="1:23" ht="33" customHeight="1" thickBot="1" x14ac:dyDescent="0.25">
      <c r="A15" s="582" t="s">
        <v>234</v>
      </c>
      <c r="B15" s="583"/>
      <c r="C15" s="583"/>
      <c r="D15" s="584"/>
      <c r="E15" s="592"/>
      <c r="F15" s="593"/>
      <c r="G15" s="593"/>
      <c r="H15" s="593"/>
      <c r="I15" s="593"/>
      <c r="J15" s="593"/>
      <c r="K15" s="593"/>
      <c r="L15" s="593"/>
      <c r="M15" s="593"/>
      <c r="N15" s="593"/>
      <c r="O15" s="593"/>
      <c r="P15" s="594"/>
      <c r="Q15" s="581"/>
      <c r="R15" s="16"/>
      <c r="S15" s="242" t="str">
        <f>IF(E15="","ERROR","")</f>
        <v>ERROR</v>
      </c>
      <c r="T15" s="225" t="str">
        <f>IF(S15="ERROR","申請者の連絡先（電話番号）を記入してください","")</f>
        <v>申請者の連絡先（電話番号）を記入してください</v>
      </c>
      <c r="U15" s="232"/>
      <c r="V15" s="237"/>
      <c r="W15" s="16"/>
    </row>
    <row r="16" spans="1:23" ht="5.25" customHeight="1" x14ac:dyDescent="0.2">
      <c r="A16" s="10"/>
      <c r="B16" s="10"/>
      <c r="C16" s="10"/>
      <c r="D16" s="10"/>
      <c r="E16" s="10"/>
      <c r="F16" s="7"/>
      <c r="G16" s="7"/>
      <c r="H16" s="7"/>
      <c r="Q16" s="27"/>
      <c r="R16" s="16"/>
      <c r="S16" s="129"/>
      <c r="T16" s="118"/>
      <c r="U16" s="129"/>
      <c r="V16" s="118"/>
      <c r="W16" s="16"/>
    </row>
    <row r="17" spans="1:23" ht="25.95" customHeight="1" x14ac:dyDescent="0.2">
      <c r="A17" s="11"/>
      <c r="B17" s="12"/>
      <c r="C17" s="12"/>
      <c r="D17" s="12"/>
      <c r="E17" s="12"/>
      <c r="F17" s="12"/>
      <c r="G17" s="12"/>
      <c r="H17" s="12"/>
      <c r="I17" s="12"/>
      <c r="J17" s="12"/>
      <c r="K17" s="12"/>
      <c r="L17" s="12"/>
      <c r="M17" s="12"/>
      <c r="N17" s="12"/>
      <c r="O17" s="12"/>
      <c r="P17" s="12"/>
      <c r="Q17" s="27"/>
      <c r="R17" s="16"/>
      <c r="S17" s="129"/>
      <c r="T17" s="118"/>
      <c r="U17" s="129"/>
      <c r="V17" s="118"/>
      <c r="W17" s="16"/>
    </row>
    <row r="18" spans="1:23" ht="22.95" customHeight="1" x14ac:dyDescent="0.2">
      <c r="A18" s="598" t="s">
        <v>280</v>
      </c>
      <c r="B18" s="599"/>
      <c r="C18" s="599"/>
      <c r="D18" s="599"/>
      <c r="E18" s="599"/>
      <c r="F18" s="599"/>
      <c r="G18" s="599"/>
      <c r="H18" s="599"/>
      <c r="I18" s="599"/>
      <c r="J18" s="599"/>
      <c r="K18" s="599"/>
      <c r="L18" s="599"/>
      <c r="M18" s="599"/>
      <c r="N18" s="599"/>
      <c r="O18" s="599"/>
      <c r="P18" s="599"/>
      <c r="Q18" s="27"/>
      <c r="R18" s="16"/>
      <c r="S18" s="129"/>
      <c r="T18" s="118"/>
      <c r="U18" s="129"/>
      <c r="V18" s="118"/>
      <c r="W18" s="16"/>
    </row>
    <row r="19" spans="1:23" ht="31.5" customHeight="1" thickBot="1" x14ac:dyDescent="0.25">
      <c r="A19" s="550" t="s">
        <v>232</v>
      </c>
      <c r="B19" s="550"/>
      <c r="C19" s="550"/>
      <c r="D19" s="550"/>
      <c r="E19" s="550"/>
      <c r="F19" s="550"/>
      <c r="G19" s="550"/>
      <c r="H19" s="550"/>
      <c r="I19" s="550"/>
      <c r="J19" s="550"/>
      <c r="K19" s="550"/>
      <c r="L19" s="550"/>
      <c r="M19" s="550"/>
      <c r="N19" s="550"/>
      <c r="O19" s="550"/>
      <c r="P19" s="551"/>
      <c r="Q19" s="134" t="s">
        <v>8</v>
      </c>
      <c r="R19" s="16"/>
      <c r="S19" s="129"/>
      <c r="T19" s="118"/>
      <c r="U19" s="129"/>
      <c r="V19" s="118"/>
      <c r="W19" s="16"/>
    </row>
    <row r="20" spans="1:23" ht="42.75" customHeight="1" x14ac:dyDescent="0.2">
      <c r="A20" s="600" t="s">
        <v>5</v>
      </c>
      <c r="B20" s="601"/>
      <c r="C20" s="601"/>
      <c r="D20" s="358"/>
      <c r="E20" s="565"/>
      <c r="F20" s="566"/>
      <c r="G20" s="566"/>
      <c r="H20" s="566"/>
      <c r="I20" s="566"/>
      <c r="J20" s="566"/>
      <c r="K20" s="566"/>
      <c r="L20" s="566"/>
      <c r="M20" s="566"/>
      <c r="N20" s="566"/>
      <c r="O20" s="566"/>
      <c r="P20" s="567"/>
      <c r="Q20" s="135" t="s">
        <v>101</v>
      </c>
      <c r="R20" s="16"/>
      <c r="S20" s="238" t="str">
        <f>IF(E20="","ERROR","")</f>
        <v>ERROR</v>
      </c>
      <c r="T20" s="224" t="str">
        <f>IF(S20="ERROR","住宅所有者又は代理を行う者の氏名又は名称を記入してください","")</f>
        <v>住宅所有者又は代理を行う者の氏名又は名称を記入してください</v>
      </c>
      <c r="U20" s="226" t="str">
        <f>IF(AND(Q20="☑",E20=""),"ERROR","")</f>
        <v/>
      </c>
      <c r="V20" s="239" t="str">
        <f>IF(U20="ERROR","入力が不完全なまま「公開」にチェックがされています","")</f>
        <v/>
      </c>
      <c r="W20" s="16"/>
    </row>
    <row r="21" spans="1:23" ht="31.5" customHeight="1" x14ac:dyDescent="0.2">
      <c r="A21" s="525" t="s">
        <v>7</v>
      </c>
      <c r="B21" s="526"/>
      <c r="C21" s="526"/>
      <c r="D21" s="527"/>
      <c r="E21" s="568" t="s">
        <v>279</v>
      </c>
      <c r="F21" s="569"/>
      <c r="G21" s="569"/>
      <c r="H21" s="569"/>
      <c r="I21" s="569"/>
      <c r="J21" s="569"/>
      <c r="K21" s="569"/>
      <c r="L21" s="569"/>
      <c r="M21" s="569"/>
      <c r="N21" s="569"/>
      <c r="O21" s="569"/>
      <c r="P21" s="570"/>
      <c r="Q21" s="136" t="s">
        <v>101</v>
      </c>
      <c r="R21" s="16"/>
      <c r="S21" s="240" t="str">
        <f>IF(E21="","ERROR","")</f>
        <v/>
      </c>
      <c r="T21" s="204" t="str">
        <f>IF(S21="ERROR","住宅所有者又は代理を行う者の住所を記入してください","")</f>
        <v/>
      </c>
      <c r="U21" s="203" t="str">
        <f>IF(AND(Q21="☑",E21=""),"ERROR","")</f>
        <v/>
      </c>
      <c r="V21" s="241" t="str">
        <f>IF(U21="ERROR","入力が不完全なまま「公開」にチェックがされています","")</f>
        <v/>
      </c>
      <c r="W21" s="16"/>
    </row>
    <row r="22" spans="1:23" ht="31.5" customHeight="1" x14ac:dyDescent="0.2">
      <c r="A22" s="555" t="s">
        <v>235</v>
      </c>
      <c r="B22" s="590"/>
      <c r="C22" s="590"/>
      <c r="D22" s="591"/>
      <c r="E22" s="595"/>
      <c r="F22" s="596"/>
      <c r="G22" s="596"/>
      <c r="H22" s="596"/>
      <c r="I22" s="596"/>
      <c r="J22" s="596"/>
      <c r="K22" s="596"/>
      <c r="L22" s="596"/>
      <c r="M22" s="596"/>
      <c r="N22" s="596"/>
      <c r="O22" s="596"/>
      <c r="P22" s="597"/>
      <c r="Q22" s="137" t="s">
        <v>101</v>
      </c>
      <c r="R22" s="16"/>
      <c r="S22" s="240" t="str">
        <f>IF(E22="","ERROR","")</f>
        <v>ERROR</v>
      </c>
      <c r="T22" s="204" t="str">
        <f>IF(S22="ERROR","住宅所有者又は代理を行う者の連絡先（電話番号）を記入してください","")</f>
        <v>住宅所有者又は代理を行う者の連絡先（電話番号）を記入してください</v>
      </c>
      <c r="U22" s="203" t="str">
        <f>IF(AND(Q22="☑",E22=""),"ERROR","")</f>
        <v/>
      </c>
      <c r="V22" s="241" t="str">
        <f>IF(U22="ERROR","入力が不完全なまま「公開」にチェックがされています","")</f>
        <v/>
      </c>
      <c r="W22" s="16"/>
    </row>
    <row r="23" spans="1:23" ht="31.5" customHeight="1" x14ac:dyDescent="0.2">
      <c r="A23" s="555" t="s">
        <v>236</v>
      </c>
      <c r="B23" s="590"/>
      <c r="C23" s="590"/>
      <c r="D23" s="591"/>
      <c r="E23" s="595"/>
      <c r="F23" s="596"/>
      <c r="G23" s="596"/>
      <c r="H23" s="596"/>
      <c r="I23" s="596"/>
      <c r="J23" s="596"/>
      <c r="K23" s="596"/>
      <c r="L23" s="596"/>
      <c r="M23" s="596"/>
      <c r="N23" s="596"/>
      <c r="O23" s="596"/>
      <c r="P23" s="597"/>
      <c r="Q23" s="136" t="s">
        <v>101</v>
      </c>
      <c r="R23" s="16"/>
      <c r="S23" s="240" t="str">
        <f>IF(AND(Q23="☑",E23=""),"ERROR","")</f>
        <v/>
      </c>
      <c r="T23" s="204" t="str">
        <f>IF(S23="ERROR","入力が不完全なまま「公開」にチェックがされています","")</f>
        <v/>
      </c>
      <c r="U23" s="197"/>
      <c r="V23" s="235"/>
      <c r="W23" s="16"/>
    </row>
    <row r="24" spans="1:23" ht="31.5" customHeight="1" x14ac:dyDescent="0.2">
      <c r="A24" s="525" t="s">
        <v>9</v>
      </c>
      <c r="B24" s="526"/>
      <c r="C24" s="526"/>
      <c r="D24" s="527"/>
      <c r="E24" s="571"/>
      <c r="F24" s="572"/>
      <c r="G24" s="572"/>
      <c r="H24" s="572"/>
      <c r="I24" s="572"/>
      <c r="J24" s="572"/>
      <c r="K24" s="572"/>
      <c r="L24" s="572"/>
      <c r="M24" s="572"/>
      <c r="N24" s="572"/>
      <c r="O24" s="572"/>
      <c r="P24" s="573"/>
      <c r="Q24" s="136" t="s">
        <v>101</v>
      </c>
      <c r="R24" s="16"/>
      <c r="S24" s="240" t="str">
        <f>IF(AND(Q24="☑",E24=""),"ERROR","")</f>
        <v/>
      </c>
      <c r="T24" s="204" t="str">
        <f>IF(S24="ERROR","入力が不完全なまま「公開」にチェックがされています","")</f>
        <v/>
      </c>
      <c r="U24" s="197"/>
      <c r="V24" s="236"/>
      <c r="W24" s="16"/>
    </row>
    <row r="25" spans="1:23" ht="31.5" customHeight="1" thickBot="1" x14ac:dyDescent="0.25">
      <c r="A25" s="546" t="s">
        <v>10</v>
      </c>
      <c r="B25" s="547"/>
      <c r="C25" s="547"/>
      <c r="D25" s="548"/>
      <c r="E25" s="528"/>
      <c r="F25" s="529"/>
      <c r="G25" s="529"/>
      <c r="H25" s="529"/>
      <c r="I25" s="529"/>
      <c r="J25" s="529"/>
      <c r="K25" s="529"/>
      <c r="L25" s="529"/>
      <c r="M25" s="529"/>
      <c r="N25" s="529"/>
      <c r="O25" s="529"/>
      <c r="P25" s="530"/>
      <c r="Q25" s="138" t="s">
        <v>101</v>
      </c>
      <c r="R25" s="16"/>
      <c r="S25" s="242" t="str">
        <f>IF(AND(Q25="☑",E25=""),"ERROR","")</f>
        <v/>
      </c>
      <c r="T25" s="225" t="str">
        <f>IF(S25="ERROR","入力が不完全なまま「公開」にチェックがされています","")</f>
        <v/>
      </c>
      <c r="U25" s="232"/>
      <c r="V25" s="237"/>
      <c r="W25" s="16"/>
    </row>
    <row r="26" spans="1:23" ht="25.95" customHeight="1" x14ac:dyDescent="0.2">
      <c r="A26" s="11" t="s">
        <v>11</v>
      </c>
      <c r="B26" s="12"/>
      <c r="C26" s="12"/>
      <c r="D26" s="12"/>
      <c r="E26" s="12"/>
      <c r="F26" s="12"/>
      <c r="G26" s="12"/>
      <c r="H26" s="12"/>
      <c r="I26" s="12"/>
      <c r="J26" s="12"/>
      <c r="K26" s="12"/>
      <c r="L26" s="12"/>
      <c r="M26" s="12"/>
      <c r="N26" s="12"/>
      <c r="O26" s="12"/>
      <c r="P26" s="12"/>
      <c r="Q26" s="27"/>
      <c r="R26" s="16"/>
      <c r="S26" s="128"/>
      <c r="T26" s="118"/>
      <c r="U26" s="128"/>
      <c r="V26" s="118"/>
      <c r="W26" s="16"/>
    </row>
    <row r="27" spans="1:23" ht="26.25" customHeight="1" x14ac:dyDescent="0.2">
      <c r="A27" s="11"/>
      <c r="B27" s="12"/>
      <c r="C27" s="12"/>
      <c r="D27" s="12"/>
      <c r="E27" s="12"/>
      <c r="F27" s="12"/>
      <c r="G27" s="12"/>
      <c r="H27" s="12"/>
      <c r="I27" s="12"/>
      <c r="J27" s="12"/>
      <c r="K27" s="12"/>
      <c r="L27" s="12"/>
      <c r="M27" s="12"/>
      <c r="N27" s="12"/>
      <c r="O27" s="12"/>
      <c r="P27" s="12"/>
      <c r="Q27" s="27"/>
      <c r="R27" s="16"/>
      <c r="S27" s="128"/>
      <c r="T27" s="118"/>
      <c r="U27" s="128"/>
      <c r="V27" s="118"/>
      <c r="W27" s="16"/>
    </row>
    <row r="28" spans="1:23" ht="25.95" customHeight="1" x14ac:dyDescent="0.2">
      <c r="A28" s="11"/>
      <c r="B28" s="12"/>
      <c r="C28" s="12"/>
      <c r="D28" s="12"/>
      <c r="E28" s="12"/>
      <c r="F28" s="12"/>
      <c r="G28" s="12"/>
      <c r="H28" s="12"/>
      <c r="I28" s="12"/>
      <c r="J28" s="12"/>
      <c r="K28" s="12"/>
      <c r="L28" s="12"/>
      <c r="M28" s="12"/>
      <c r="N28" s="12"/>
      <c r="O28" s="12"/>
      <c r="P28" s="12"/>
      <c r="Q28" s="27"/>
      <c r="R28" s="16"/>
      <c r="S28" s="128"/>
      <c r="T28" s="118"/>
      <c r="U28" s="128"/>
      <c r="V28" s="118"/>
      <c r="W28" s="16"/>
    </row>
    <row r="29" spans="1:23" ht="25.95" customHeight="1" x14ac:dyDescent="0.2">
      <c r="A29" s="11"/>
      <c r="B29" s="12"/>
      <c r="C29" s="12"/>
      <c r="D29" s="12"/>
      <c r="E29" s="12"/>
      <c r="F29" s="12"/>
      <c r="G29" s="12"/>
      <c r="H29" s="12"/>
      <c r="I29" s="12"/>
      <c r="J29" s="12"/>
      <c r="K29" s="12"/>
      <c r="L29" s="12"/>
      <c r="M29" s="12"/>
      <c r="N29" s="12"/>
      <c r="O29" s="12"/>
      <c r="P29" s="12"/>
      <c r="Q29" s="27"/>
      <c r="R29" s="16"/>
      <c r="S29" s="128"/>
      <c r="T29" s="118"/>
      <c r="U29" s="128"/>
      <c r="V29" s="118"/>
      <c r="W29" s="16"/>
    </row>
    <row r="30" spans="1:23" ht="30.6" customHeight="1" x14ac:dyDescent="0.2">
      <c r="A30" s="13"/>
      <c r="B30" s="14"/>
      <c r="C30" s="14"/>
      <c r="D30" s="14"/>
      <c r="E30" s="15"/>
      <c r="F30" s="16"/>
      <c r="G30" s="16"/>
      <c r="H30" s="13"/>
      <c r="I30" s="16"/>
      <c r="J30" s="16"/>
      <c r="K30" s="16"/>
      <c r="L30" s="16"/>
      <c r="M30" s="16"/>
      <c r="N30" s="16"/>
      <c r="O30" s="16"/>
      <c r="P30" s="16"/>
      <c r="Q30" s="27"/>
      <c r="R30" s="16"/>
      <c r="S30" s="128"/>
      <c r="T30" s="118"/>
      <c r="U30" s="128"/>
      <c r="V30" s="118"/>
      <c r="W30" s="16"/>
    </row>
    <row r="31" spans="1:23" ht="24.75" customHeight="1" x14ac:dyDescent="0.2">
      <c r="A31" s="549" t="s">
        <v>250</v>
      </c>
      <c r="B31" s="549"/>
      <c r="C31" s="549"/>
      <c r="D31" s="549"/>
      <c r="E31" s="549"/>
      <c r="F31" s="549"/>
      <c r="G31" s="549"/>
      <c r="H31" s="549"/>
      <c r="I31" s="549"/>
      <c r="J31" s="549"/>
      <c r="K31" s="549"/>
      <c r="L31" s="549"/>
      <c r="M31" s="549"/>
      <c r="N31" s="549"/>
      <c r="O31" s="549"/>
      <c r="P31" s="549"/>
      <c r="Q31" s="27"/>
      <c r="R31" s="16"/>
      <c r="S31" s="128"/>
      <c r="T31" s="118"/>
      <c r="U31" s="128"/>
      <c r="V31" s="118"/>
      <c r="W31" s="16"/>
    </row>
    <row r="32" spans="1:23" ht="23.25" customHeight="1" x14ac:dyDescent="0.2">
      <c r="A32" s="6" t="s">
        <v>12</v>
      </c>
      <c r="B32" s="17"/>
      <c r="C32" s="18"/>
      <c r="D32" s="18"/>
      <c r="E32" s="19"/>
      <c r="H32" s="20"/>
      <c r="Q32" s="27"/>
      <c r="R32" s="16"/>
      <c r="S32" s="128"/>
      <c r="T32" s="118"/>
      <c r="U32" s="128"/>
      <c r="V32" s="118"/>
      <c r="W32" s="16"/>
    </row>
    <row r="33" spans="1:23" ht="37.200000000000003" customHeight="1" thickBot="1" x14ac:dyDescent="0.25">
      <c r="A33" s="550" t="s">
        <v>231</v>
      </c>
      <c r="B33" s="550"/>
      <c r="C33" s="550"/>
      <c r="D33" s="550"/>
      <c r="E33" s="550"/>
      <c r="F33" s="550"/>
      <c r="G33" s="550"/>
      <c r="H33" s="550"/>
      <c r="I33" s="550"/>
      <c r="J33" s="550"/>
      <c r="K33" s="550"/>
      <c r="L33" s="550"/>
      <c r="M33" s="550"/>
      <c r="N33" s="550"/>
      <c r="O33" s="550"/>
      <c r="P33" s="551"/>
      <c r="Q33" s="134" t="s">
        <v>8</v>
      </c>
      <c r="R33" s="16"/>
      <c r="S33" s="128"/>
      <c r="T33" s="118"/>
      <c r="U33" s="128"/>
      <c r="V33" s="118"/>
      <c r="W33" s="16"/>
    </row>
    <row r="34" spans="1:23" ht="18.899999999999999" customHeight="1" x14ac:dyDescent="0.2">
      <c r="A34" s="362" t="s">
        <v>13</v>
      </c>
      <c r="B34" s="359"/>
      <c r="C34" s="359"/>
      <c r="D34" s="360"/>
      <c r="E34" s="90" t="s">
        <v>101</v>
      </c>
      <c r="F34" s="404" t="s">
        <v>102</v>
      </c>
      <c r="G34" s="404"/>
      <c r="H34" s="404"/>
      <c r="I34" s="404"/>
      <c r="J34" s="404"/>
      <c r="K34" s="404"/>
      <c r="L34" s="404"/>
      <c r="M34" s="404"/>
      <c r="N34" s="404"/>
      <c r="O34" s="404"/>
      <c r="P34" s="410"/>
      <c r="Q34" s="468" t="s">
        <v>14</v>
      </c>
      <c r="R34" s="16"/>
      <c r="S34" s="429" t="str">
        <f>IF(AND(E34="☐",E35="☐"),"ERROR","")</f>
        <v>ERROR</v>
      </c>
      <c r="T34" s="427" t="str">
        <f>IF(S34="ERROR","住宅の種別にチェックしてください","")</f>
        <v>住宅の種別にチェックしてください</v>
      </c>
      <c r="U34" s="456"/>
      <c r="V34" s="447"/>
      <c r="W34" s="16"/>
    </row>
    <row r="35" spans="1:23" ht="18.899999999999999" customHeight="1" x14ac:dyDescent="0.2">
      <c r="A35" s="364"/>
      <c r="B35" s="365"/>
      <c r="C35" s="365"/>
      <c r="D35" s="366"/>
      <c r="E35" s="91" t="s">
        <v>101</v>
      </c>
      <c r="F35" s="414" t="s">
        <v>103</v>
      </c>
      <c r="G35" s="414"/>
      <c r="H35" s="414"/>
      <c r="I35" s="414"/>
      <c r="J35" s="414"/>
      <c r="K35" s="414"/>
      <c r="L35" s="414"/>
      <c r="M35" s="414"/>
      <c r="N35" s="414"/>
      <c r="O35" s="414"/>
      <c r="P35" s="504"/>
      <c r="Q35" s="469"/>
      <c r="R35" s="16"/>
      <c r="S35" s="432"/>
      <c r="T35" s="327" t="str">
        <f t="shared" ref="T35:T37" si="1">IF(S35="ERROR","住宅所有者又は代理を行う者の氏名又は名称を記入してください","")</f>
        <v/>
      </c>
      <c r="U35" s="442"/>
      <c r="V35" s="440"/>
      <c r="W35" s="16"/>
    </row>
    <row r="36" spans="1:23" ht="14.1" customHeight="1" x14ac:dyDescent="0.2">
      <c r="A36" s="275" t="s">
        <v>15</v>
      </c>
      <c r="B36" s="395"/>
      <c r="C36" s="395"/>
      <c r="D36" s="276"/>
      <c r="E36" s="538" t="s">
        <v>223</v>
      </c>
      <c r="F36" s="539"/>
      <c r="G36" s="539"/>
      <c r="H36" s="542" t="s">
        <v>173</v>
      </c>
      <c r="I36" s="542"/>
      <c r="J36" s="542"/>
      <c r="K36" s="542"/>
      <c r="L36" s="543"/>
      <c r="M36" s="544" t="s">
        <v>172</v>
      </c>
      <c r="N36" s="542"/>
      <c r="O36" s="542"/>
      <c r="P36" s="545"/>
      <c r="Q36" s="472" t="s">
        <v>14</v>
      </c>
      <c r="R36" s="16"/>
      <c r="S36" s="457" t="str">
        <f>IF(H37="","ERROR","")</f>
        <v>ERROR</v>
      </c>
      <c r="T36" s="325" t="str">
        <f>IF(S36="ERROR","住宅の位置（住居表示）を記入してください","")</f>
        <v>住宅の位置（住居表示）を記入してください</v>
      </c>
      <c r="U36" s="441"/>
      <c r="V36" s="445"/>
      <c r="W36" s="16"/>
    </row>
    <row r="37" spans="1:23" ht="20.100000000000001" customHeight="1" x14ac:dyDescent="0.2">
      <c r="A37" s="277"/>
      <c r="B37" s="396"/>
      <c r="C37" s="396"/>
      <c r="D37" s="278"/>
      <c r="E37" s="540"/>
      <c r="F37" s="541"/>
      <c r="G37" s="541"/>
      <c r="H37" s="534"/>
      <c r="I37" s="534"/>
      <c r="J37" s="534"/>
      <c r="K37" s="534"/>
      <c r="L37" s="534"/>
      <c r="M37" s="535"/>
      <c r="N37" s="536"/>
      <c r="O37" s="536"/>
      <c r="P37" s="537"/>
      <c r="Q37" s="469"/>
      <c r="R37" s="16"/>
      <c r="S37" s="432"/>
      <c r="T37" s="327" t="str">
        <f t="shared" si="1"/>
        <v/>
      </c>
      <c r="U37" s="442"/>
      <c r="V37" s="446"/>
      <c r="W37" s="16"/>
    </row>
    <row r="38" spans="1:23" ht="33" customHeight="1" x14ac:dyDescent="0.2">
      <c r="A38" s="555" t="s">
        <v>16</v>
      </c>
      <c r="B38" s="556"/>
      <c r="C38" s="556"/>
      <c r="D38" s="557"/>
      <c r="E38" s="531"/>
      <c r="F38" s="532"/>
      <c r="G38" s="532"/>
      <c r="H38" s="532"/>
      <c r="I38" s="532"/>
      <c r="J38" s="532"/>
      <c r="K38" s="532"/>
      <c r="L38" s="532"/>
      <c r="M38" s="532"/>
      <c r="N38" s="532"/>
      <c r="O38" s="532"/>
      <c r="P38" s="533"/>
      <c r="Q38" s="473"/>
      <c r="R38" s="16"/>
      <c r="S38" s="201" t="str">
        <f>IF(E38="","ERROR","")</f>
        <v>ERROR</v>
      </c>
      <c r="T38" s="204" t="str">
        <f>IF(S38="ERROR","住宅名称を記入してください","")</f>
        <v>住宅名称を記入してください</v>
      </c>
      <c r="U38" s="197"/>
      <c r="V38" s="205"/>
      <c r="W38" s="16"/>
    </row>
    <row r="39" spans="1:23" ht="12" customHeight="1" x14ac:dyDescent="0.2">
      <c r="A39" s="275" t="s">
        <v>17</v>
      </c>
      <c r="B39" s="395"/>
      <c r="C39" s="395"/>
      <c r="D39" s="276"/>
      <c r="E39" s="75" t="s">
        <v>18</v>
      </c>
      <c r="F39" s="76"/>
      <c r="G39" s="76"/>
      <c r="H39" s="77" t="s">
        <v>19</v>
      </c>
      <c r="I39" s="76"/>
      <c r="J39" s="78"/>
      <c r="K39" s="79" t="s">
        <v>20</v>
      </c>
      <c r="L39" s="76"/>
      <c r="M39" s="76"/>
      <c r="N39" s="79" t="s">
        <v>21</v>
      </c>
      <c r="O39" s="21"/>
      <c r="P39" s="21"/>
      <c r="Q39" s="470" t="s">
        <v>101</v>
      </c>
      <c r="R39" s="16"/>
      <c r="S39" s="457" t="str">
        <f>IF(OR(AND(E40&lt;&gt;"",H40=""),AND(H40&lt;&gt;"",E40=""),AND(H40&lt;&gt;"",AND(K40="",N40="")),AND(K40&lt;&gt;"",H40=""),AND(N40&lt;&gt;"",H40="")),"ERROR","")</f>
        <v/>
      </c>
      <c r="T39" s="458" t="str">
        <f>IF(S39="ERROR","電車（路線名）・最寄駅・バス時間・徒歩時間の記入に不備があります","")</f>
        <v/>
      </c>
      <c r="U39" s="452" t="str">
        <f>IF(AND(Q39="☑",E40=""),"ERROR","")</f>
        <v/>
      </c>
      <c r="V39" s="325" t="str">
        <f>IF(U39="ERROR","入力が不完全なまま「公開」にチェックがされています","")</f>
        <v/>
      </c>
      <c r="W39" s="16"/>
    </row>
    <row r="40" spans="1:23" ht="22.5" customHeight="1" x14ac:dyDescent="0.2">
      <c r="A40" s="273"/>
      <c r="B40" s="307"/>
      <c r="C40" s="396"/>
      <c r="D40" s="278"/>
      <c r="E40" s="478"/>
      <c r="F40" s="477"/>
      <c r="G40" s="82" t="s">
        <v>226</v>
      </c>
      <c r="H40" s="476"/>
      <c r="I40" s="477"/>
      <c r="J40" s="83" t="s">
        <v>224</v>
      </c>
      <c r="K40" s="474"/>
      <c r="L40" s="475"/>
      <c r="M40" s="80" t="s">
        <v>225</v>
      </c>
      <c r="N40" s="474"/>
      <c r="O40" s="475"/>
      <c r="P40" s="81" t="s">
        <v>225</v>
      </c>
      <c r="Q40" s="471"/>
      <c r="R40" s="16"/>
      <c r="S40" s="432"/>
      <c r="T40" s="459" t="str">
        <f t="shared" ref="T40" si="2">IF(S40="ERROR","住宅所有者又は代理を行う者の氏名又は名称を記入してください","")</f>
        <v/>
      </c>
      <c r="U40" s="453"/>
      <c r="V40" s="327"/>
      <c r="W40" s="16"/>
    </row>
    <row r="41" spans="1:23" ht="30" customHeight="1" x14ac:dyDescent="0.2">
      <c r="A41" s="275" t="s">
        <v>22</v>
      </c>
      <c r="B41" s="395"/>
      <c r="C41" s="347"/>
      <c r="D41" s="348"/>
      <c r="E41" s="460"/>
      <c r="F41" s="461"/>
      <c r="G41" s="461"/>
      <c r="H41" s="461"/>
      <c r="I41" s="461"/>
      <c r="J41" s="51" t="s">
        <v>112</v>
      </c>
      <c r="K41" s="462"/>
      <c r="L41" s="463"/>
      <c r="M41" s="463"/>
      <c r="N41" s="463"/>
      <c r="O41" s="463"/>
      <c r="P41" s="9" t="s">
        <v>113</v>
      </c>
      <c r="Q41" s="560" t="s">
        <v>14</v>
      </c>
      <c r="R41" s="16"/>
      <c r="S41" s="201" t="str">
        <f>IF(OR(E41="",K41=""),"ERROR","")</f>
        <v>ERROR</v>
      </c>
      <c r="T41" s="204" t="str">
        <f>IF(S41="ERROR","住宅の構造・階数を記入してください","")</f>
        <v>住宅の構造・階数を記入してください</v>
      </c>
      <c r="U41" s="197"/>
      <c r="V41" s="205"/>
      <c r="W41" s="16"/>
    </row>
    <row r="42" spans="1:23" ht="30" customHeight="1" x14ac:dyDescent="0.2">
      <c r="A42" s="562" t="s">
        <v>23</v>
      </c>
      <c r="B42" s="563"/>
      <c r="C42" s="563"/>
      <c r="D42" s="564"/>
      <c r="E42" s="558"/>
      <c r="F42" s="559"/>
      <c r="G42" s="559"/>
      <c r="H42" s="559"/>
      <c r="I42" s="559"/>
      <c r="J42" s="559"/>
      <c r="K42" s="179" t="s">
        <v>237</v>
      </c>
      <c r="L42" s="646" t="s">
        <v>238</v>
      </c>
      <c r="M42" s="647"/>
      <c r="N42" s="648"/>
      <c r="O42" s="648"/>
      <c r="P42" s="53" t="s">
        <v>64</v>
      </c>
      <c r="Q42" s="561"/>
      <c r="R42" s="16"/>
      <c r="S42" s="201" t="str">
        <f>IF(E42="","ERROR","")</f>
        <v>ERROR</v>
      </c>
      <c r="T42" s="204" t="str">
        <f>IF(S42="ERROR","住宅の戸数を記入してください","")</f>
        <v>住宅の戸数を記入してください</v>
      </c>
      <c r="U42" s="197"/>
      <c r="V42" s="205"/>
      <c r="W42" s="16"/>
    </row>
    <row r="43" spans="1:23" ht="30" customHeight="1" x14ac:dyDescent="0.2">
      <c r="A43" s="346" t="s">
        <v>24</v>
      </c>
      <c r="B43" s="347"/>
      <c r="C43" s="653"/>
      <c r="D43" s="654"/>
      <c r="E43" s="464" t="s">
        <v>114</v>
      </c>
      <c r="F43" s="465"/>
      <c r="G43" s="465"/>
      <c r="H43" s="466"/>
      <c r="I43" s="466"/>
      <c r="J43" s="466"/>
      <c r="K43" s="378" t="s">
        <v>169</v>
      </c>
      <c r="L43" s="378"/>
      <c r="M43" s="467"/>
      <c r="N43" s="467"/>
      <c r="O43" s="467"/>
      <c r="P43" s="53" t="s">
        <v>154</v>
      </c>
      <c r="Q43" s="139" t="s">
        <v>25</v>
      </c>
      <c r="R43" s="16"/>
      <c r="S43" s="201" t="str">
        <f>IF(OR(H43="",M43=""),"ERROR","")</f>
        <v>ERROR</v>
      </c>
      <c r="T43" s="204" t="str">
        <f>IF(S43="ERROR","建築確認又は計画通知の年月日と記号番号を記入してください","")</f>
        <v>建築確認又は計画通知の年月日と記号番号を記入してください</v>
      </c>
      <c r="U43" s="197"/>
      <c r="V43" s="205"/>
      <c r="W43" s="16"/>
    </row>
    <row r="44" spans="1:23" ht="24.9" customHeight="1" x14ac:dyDescent="0.2">
      <c r="A44" s="657" t="s">
        <v>26</v>
      </c>
      <c r="B44" s="658"/>
      <c r="C44" s="308" t="s">
        <v>27</v>
      </c>
      <c r="D44" s="276"/>
      <c r="E44" s="92" t="s">
        <v>101</v>
      </c>
      <c r="F44" s="377" t="s">
        <v>104</v>
      </c>
      <c r="G44" s="377"/>
      <c r="H44" s="377"/>
      <c r="I44" s="377"/>
      <c r="J44" s="377"/>
      <c r="K44" s="377"/>
      <c r="L44" s="377"/>
      <c r="M44" s="377"/>
      <c r="N44" s="377"/>
      <c r="O44" s="377"/>
      <c r="P44" s="417"/>
      <c r="Q44" s="552" t="s">
        <v>25</v>
      </c>
      <c r="R44" s="16"/>
      <c r="S44" s="457" t="str">
        <f>IF(OR(COUNTIF(E44:E46,"☑")=0,COUNTIF(E44:E46,"☑")&gt;=2),"ERROR","")</f>
        <v>ERROR</v>
      </c>
      <c r="T44" s="325" t="str">
        <f>IF(S44="ERROR","耐震性能について、いずれか一つにチェックしてください","")</f>
        <v>耐震性能について、いずれか一つにチェックしてください</v>
      </c>
      <c r="U44" s="441"/>
      <c r="V44" s="439"/>
      <c r="W44" s="16"/>
    </row>
    <row r="45" spans="1:23" ht="24.9" customHeight="1" x14ac:dyDescent="0.2">
      <c r="A45" s="341"/>
      <c r="B45" s="615"/>
      <c r="C45" s="309"/>
      <c r="D45" s="310"/>
      <c r="E45" s="93" t="s">
        <v>101</v>
      </c>
      <c r="F45" s="377" t="s">
        <v>105</v>
      </c>
      <c r="G45" s="377"/>
      <c r="H45" s="377"/>
      <c r="I45" s="377"/>
      <c r="J45" s="377"/>
      <c r="K45" s="377"/>
      <c r="L45" s="377"/>
      <c r="M45" s="377"/>
      <c r="N45" s="377"/>
      <c r="O45" s="377"/>
      <c r="P45" s="417"/>
      <c r="Q45" s="553"/>
      <c r="R45" s="16"/>
      <c r="S45" s="430"/>
      <c r="T45" s="326"/>
      <c r="U45" s="455"/>
      <c r="V45" s="448"/>
      <c r="W45" s="16"/>
    </row>
    <row r="46" spans="1:23" ht="24.9" customHeight="1" x14ac:dyDescent="0.2">
      <c r="A46" s="659"/>
      <c r="B46" s="660"/>
      <c r="C46" s="311"/>
      <c r="D46" s="278"/>
      <c r="E46" s="93" t="s">
        <v>101</v>
      </c>
      <c r="F46" s="377" t="s">
        <v>106</v>
      </c>
      <c r="G46" s="377"/>
      <c r="H46" s="377"/>
      <c r="I46" s="377"/>
      <c r="J46" s="377"/>
      <c r="K46" s="377"/>
      <c r="L46" s="377"/>
      <c r="M46" s="377"/>
      <c r="N46" s="377"/>
      <c r="O46" s="377"/>
      <c r="P46" s="417"/>
      <c r="Q46" s="554"/>
      <c r="R46" s="16"/>
      <c r="S46" s="432"/>
      <c r="T46" s="327"/>
      <c r="U46" s="442"/>
      <c r="V46" s="440"/>
      <c r="W46" s="16"/>
    </row>
    <row r="47" spans="1:23" ht="30" customHeight="1" x14ac:dyDescent="0.2">
      <c r="A47" s="346" t="s">
        <v>28</v>
      </c>
      <c r="B47" s="347"/>
      <c r="C47" s="556"/>
      <c r="D47" s="557"/>
      <c r="E47" s="313"/>
      <c r="F47" s="606"/>
      <c r="G47" s="606"/>
      <c r="H47" s="606"/>
      <c r="I47" s="606"/>
      <c r="J47" s="606"/>
      <c r="K47" s="607"/>
      <c r="L47" s="607"/>
      <c r="M47" s="607"/>
      <c r="N47" s="607"/>
      <c r="O47" s="607"/>
      <c r="P47" s="608"/>
      <c r="Q47" s="136" t="s">
        <v>101</v>
      </c>
      <c r="R47" s="16"/>
      <c r="S47" s="201" t="str">
        <f>IF(AND(Q47="☑",E47=""),"ERROR","")</f>
        <v/>
      </c>
      <c r="T47" s="204" t="str">
        <f>IF(S47="ERROR","入力が不完全なまま「公開」にチェックがされています","")</f>
        <v/>
      </c>
      <c r="U47" s="197"/>
      <c r="V47" s="205"/>
      <c r="W47" s="16"/>
    </row>
    <row r="48" spans="1:23" ht="30" customHeight="1" x14ac:dyDescent="0.2">
      <c r="A48" s="346" t="s">
        <v>29</v>
      </c>
      <c r="B48" s="347"/>
      <c r="C48" s="347"/>
      <c r="D48" s="348"/>
      <c r="E48" s="314"/>
      <c r="F48" s="315"/>
      <c r="G48" s="36" t="s">
        <v>107</v>
      </c>
      <c r="H48" s="316"/>
      <c r="I48" s="316"/>
      <c r="J48" s="36" t="s">
        <v>108</v>
      </c>
      <c r="K48" s="633" t="s">
        <v>109</v>
      </c>
      <c r="L48" s="633"/>
      <c r="M48" s="633"/>
      <c r="N48" s="317"/>
      <c r="O48" s="317"/>
      <c r="P48" s="52" t="s">
        <v>108</v>
      </c>
      <c r="Q48" s="136" t="s">
        <v>101</v>
      </c>
      <c r="R48" s="16"/>
      <c r="S48" s="201" t="str">
        <f>IF(AND(Q48="☑",OR(E48="",H48="",N48="")),"ERROR","")</f>
        <v/>
      </c>
      <c r="T48" s="204" t="str">
        <f>IF(S48="ERROR","入力が不完全なまま「公開」にチェックがされています","")</f>
        <v/>
      </c>
      <c r="U48" s="197"/>
      <c r="V48" s="205"/>
      <c r="W48" s="16"/>
    </row>
    <row r="49" spans="1:23" ht="30" customHeight="1" x14ac:dyDescent="0.2">
      <c r="A49" s="346" t="s">
        <v>272</v>
      </c>
      <c r="B49" s="347"/>
      <c r="C49" s="347"/>
      <c r="D49" s="348"/>
      <c r="E49" s="626"/>
      <c r="F49" s="627"/>
      <c r="G49" s="627"/>
      <c r="H49" s="627"/>
      <c r="I49" s="627"/>
      <c r="J49" s="627"/>
      <c r="K49" s="627"/>
      <c r="L49" s="627"/>
      <c r="M49" s="627"/>
      <c r="N49" s="627"/>
      <c r="O49" s="627"/>
      <c r="P49" s="628"/>
      <c r="Q49" s="136" t="s">
        <v>101</v>
      </c>
      <c r="R49" s="16"/>
      <c r="S49" s="201" t="str">
        <f>IF(AND(Q49="☑",E49=""),"ERROR","")</f>
        <v/>
      </c>
      <c r="T49" s="204" t="str">
        <f>IF(S49="ERROR","入力が不完全なまま「公開」にチェックがされています","")</f>
        <v/>
      </c>
      <c r="U49" s="197"/>
      <c r="V49" s="205"/>
      <c r="W49" s="16"/>
    </row>
    <row r="50" spans="1:23" ht="30" customHeight="1" x14ac:dyDescent="0.2">
      <c r="A50" s="346" t="s">
        <v>30</v>
      </c>
      <c r="B50" s="347"/>
      <c r="C50" s="347"/>
      <c r="D50" s="348"/>
      <c r="E50" s="312"/>
      <c r="F50" s="312"/>
      <c r="G50" s="312"/>
      <c r="H50" s="312"/>
      <c r="I50" s="312"/>
      <c r="J50" s="312"/>
      <c r="K50" s="312"/>
      <c r="L50" s="312"/>
      <c r="M50" s="312"/>
      <c r="N50" s="312"/>
      <c r="O50" s="312"/>
      <c r="P50" s="313"/>
      <c r="Q50" s="136" t="s">
        <v>101</v>
      </c>
      <c r="R50" s="16"/>
      <c r="S50" s="201" t="str">
        <f>IF(AND(Q50="☑",E50=""),"ERROR","")</f>
        <v/>
      </c>
      <c r="T50" s="204" t="str">
        <f>IF(S50="ERROR","入力が不完全なまま「公開」にチェックがされています","")</f>
        <v/>
      </c>
      <c r="U50" s="197"/>
      <c r="V50" s="205"/>
      <c r="W50" s="16"/>
    </row>
    <row r="51" spans="1:23" ht="40.5" customHeight="1" x14ac:dyDescent="0.2">
      <c r="A51" s="346" t="s">
        <v>31</v>
      </c>
      <c r="B51" s="347"/>
      <c r="C51" s="347"/>
      <c r="D51" s="348"/>
      <c r="E51" s="312"/>
      <c r="F51" s="312"/>
      <c r="G51" s="312"/>
      <c r="H51" s="312"/>
      <c r="I51" s="312"/>
      <c r="J51" s="312"/>
      <c r="K51" s="312"/>
      <c r="L51" s="312"/>
      <c r="M51" s="312"/>
      <c r="N51" s="312"/>
      <c r="O51" s="312"/>
      <c r="P51" s="313"/>
      <c r="Q51" s="136" t="s">
        <v>101</v>
      </c>
      <c r="R51" s="16"/>
      <c r="S51" s="201" t="str">
        <f>IF(AND(Q51="☑",E51=""),"ERROR","")</f>
        <v/>
      </c>
      <c r="T51" s="204" t="str">
        <f>IF(S51="ERROR","入力が不完全なまま「公開」にチェックがされています","")</f>
        <v/>
      </c>
      <c r="U51" s="197"/>
      <c r="V51" s="205"/>
      <c r="W51" s="16"/>
    </row>
    <row r="52" spans="1:23" ht="23.25" customHeight="1" thickBot="1" x14ac:dyDescent="0.25">
      <c r="A52" s="617" t="s">
        <v>32</v>
      </c>
      <c r="B52" s="618"/>
      <c r="C52" s="618"/>
      <c r="D52" s="619"/>
      <c r="E52" s="620"/>
      <c r="F52" s="620"/>
      <c r="G52" s="620"/>
      <c r="H52" s="620"/>
      <c r="I52" s="620"/>
      <c r="J52" s="620"/>
      <c r="K52" s="620"/>
      <c r="L52" s="620"/>
      <c r="M52" s="620"/>
      <c r="N52" s="620"/>
      <c r="O52" s="620"/>
      <c r="P52" s="621"/>
      <c r="Q52" s="140" t="s">
        <v>25</v>
      </c>
      <c r="R52" s="16"/>
      <c r="S52" s="231"/>
      <c r="T52" s="12"/>
      <c r="U52" s="128"/>
      <c r="V52" s="16"/>
      <c r="W52" s="16"/>
    </row>
    <row r="53" spans="1:23" ht="13.5" customHeight="1" x14ac:dyDescent="0.2">
      <c r="A53" s="11" t="s">
        <v>11</v>
      </c>
      <c r="B53" s="24"/>
      <c r="C53" s="14"/>
      <c r="D53" s="14"/>
      <c r="E53" s="30"/>
      <c r="F53"/>
      <c r="G53"/>
      <c r="H53"/>
      <c r="I53"/>
      <c r="J53"/>
      <c r="K53"/>
      <c r="L53"/>
      <c r="M53"/>
      <c r="N53"/>
      <c r="O53"/>
      <c r="P53"/>
      <c r="Q53" s="27"/>
      <c r="R53" s="16"/>
      <c r="S53" s="231"/>
      <c r="T53" s="12"/>
      <c r="U53" s="128"/>
      <c r="V53" s="16"/>
      <c r="W53" s="16"/>
    </row>
    <row r="54" spans="1:23" ht="12.6" customHeight="1" x14ac:dyDescent="0.2">
      <c r="A54" s="13"/>
      <c r="Q54" s="27"/>
      <c r="R54" s="16"/>
      <c r="S54" s="231"/>
      <c r="T54" s="12"/>
      <c r="U54" s="128"/>
      <c r="V54" s="16"/>
      <c r="W54" s="16"/>
    </row>
    <row r="55" spans="1:23" s="26" customFormat="1" ht="18.75" customHeight="1" thickBot="1" x14ac:dyDescent="0.25">
      <c r="A55" s="6" t="s">
        <v>33</v>
      </c>
      <c r="B55" s="17"/>
      <c r="C55" s="25"/>
      <c r="D55" s="25"/>
      <c r="E55" s="25"/>
      <c r="F55" s="25"/>
      <c r="G55" s="25"/>
      <c r="H55" s="25"/>
      <c r="I55" s="25"/>
      <c r="J55" s="25"/>
      <c r="K55" s="25"/>
      <c r="L55" s="25"/>
      <c r="M55" s="25"/>
      <c r="N55" s="25"/>
      <c r="O55" s="25"/>
      <c r="P55" s="25"/>
      <c r="Q55" s="141"/>
      <c r="R55" s="131"/>
      <c r="S55" s="231"/>
      <c r="T55" s="12"/>
      <c r="U55" s="128"/>
      <c r="V55" s="16"/>
      <c r="W55" s="131"/>
    </row>
    <row r="56" spans="1:23" ht="37.200000000000003" customHeight="1" x14ac:dyDescent="0.2">
      <c r="B56" s="661" t="s">
        <v>304</v>
      </c>
      <c r="C56" s="662"/>
      <c r="D56" s="662"/>
      <c r="E56" s="662"/>
      <c r="F56" s="662"/>
      <c r="G56" s="662"/>
      <c r="H56" s="662"/>
      <c r="I56" s="662"/>
      <c r="J56" s="662"/>
      <c r="K56" s="662"/>
      <c r="L56" s="662"/>
      <c r="M56" s="662"/>
      <c r="N56" s="662"/>
      <c r="O56" s="662"/>
      <c r="P56" s="663"/>
      <c r="Q56" s="580" t="s">
        <v>6</v>
      </c>
      <c r="R56" s="16"/>
      <c r="S56" s="454"/>
      <c r="T56" s="644"/>
      <c r="U56" s="454"/>
      <c r="V56" s="449"/>
      <c r="W56" s="16"/>
    </row>
    <row r="57" spans="1:23" ht="37.200000000000003" customHeight="1" x14ac:dyDescent="0.2">
      <c r="B57" s="664"/>
      <c r="C57" s="665"/>
      <c r="D57" s="665"/>
      <c r="E57" s="665"/>
      <c r="F57" s="665"/>
      <c r="G57" s="665"/>
      <c r="H57" s="665"/>
      <c r="I57" s="665"/>
      <c r="J57" s="665"/>
      <c r="K57" s="665"/>
      <c r="L57" s="665"/>
      <c r="M57" s="665"/>
      <c r="N57" s="665"/>
      <c r="O57" s="665"/>
      <c r="P57" s="666"/>
      <c r="Q57" s="553"/>
      <c r="R57" s="16"/>
      <c r="S57" s="454"/>
      <c r="T57" s="644"/>
      <c r="U57" s="454"/>
      <c r="V57" s="450"/>
      <c r="W57" s="16"/>
    </row>
    <row r="58" spans="1:23" ht="37.200000000000003" customHeight="1" x14ac:dyDescent="0.2">
      <c r="B58" s="664"/>
      <c r="C58" s="665"/>
      <c r="D58" s="665"/>
      <c r="E58" s="665"/>
      <c r="F58" s="665"/>
      <c r="G58" s="665"/>
      <c r="H58" s="665"/>
      <c r="I58" s="665"/>
      <c r="J58" s="665"/>
      <c r="K58" s="665"/>
      <c r="L58" s="665"/>
      <c r="M58" s="665"/>
      <c r="N58" s="665"/>
      <c r="O58" s="665"/>
      <c r="P58" s="666"/>
      <c r="Q58" s="553"/>
      <c r="R58" s="16"/>
      <c r="S58" s="454"/>
      <c r="T58" s="644"/>
      <c r="U58" s="454"/>
      <c r="V58" s="450"/>
      <c r="W58" s="16"/>
    </row>
    <row r="59" spans="1:23" ht="37.200000000000003" customHeight="1" x14ac:dyDescent="0.2">
      <c r="B59" s="664"/>
      <c r="C59" s="665"/>
      <c r="D59" s="665"/>
      <c r="E59" s="665"/>
      <c r="F59" s="665"/>
      <c r="G59" s="665"/>
      <c r="H59" s="665"/>
      <c r="I59" s="665"/>
      <c r="J59" s="665"/>
      <c r="K59" s="665"/>
      <c r="L59" s="665"/>
      <c r="M59" s="665"/>
      <c r="N59" s="665"/>
      <c r="O59" s="665"/>
      <c r="P59" s="666"/>
      <c r="Q59" s="553"/>
      <c r="R59" s="16"/>
      <c r="S59" s="454"/>
      <c r="T59" s="644"/>
      <c r="U59" s="454"/>
      <c r="V59" s="450"/>
      <c r="W59" s="16"/>
    </row>
    <row r="60" spans="1:23" ht="37.200000000000003" customHeight="1" x14ac:dyDescent="0.2">
      <c r="B60" s="664"/>
      <c r="C60" s="665"/>
      <c r="D60" s="665"/>
      <c r="E60" s="665"/>
      <c r="F60" s="665"/>
      <c r="G60" s="665"/>
      <c r="H60" s="665"/>
      <c r="I60" s="665"/>
      <c r="J60" s="665"/>
      <c r="K60" s="665"/>
      <c r="L60" s="665"/>
      <c r="M60" s="665"/>
      <c r="N60" s="665"/>
      <c r="O60" s="665"/>
      <c r="P60" s="666"/>
      <c r="Q60" s="553"/>
      <c r="R60" s="16"/>
      <c r="S60" s="454"/>
      <c r="T60" s="644"/>
      <c r="U60" s="454"/>
      <c r="V60" s="450"/>
      <c r="W60" s="16"/>
    </row>
    <row r="61" spans="1:23" ht="37.200000000000003" customHeight="1" x14ac:dyDescent="0.2">
      <c r="B61" s="664"/>
      <c r="C61" s="665"/>
      <c r="D61" s="665"/>
      <c r="E61" s="665"/>
      <c r="F61" s="665"/>
      <c r="G61" s="665"/>
      <c r="H61" s="665"/>
      <c r="I61" s="665"/>
      <c r="J61" s="665"/>
      <c r="K61" s="665"/>
      <c r="L61" s="665"/>
      <c r="M61" s="665"/>
      <c r="N61" s="665"/>
      <c r="O61" s="665"/>
      <c r="P61" s="666"/>
      <c r="Q61" s="553"/>
      <c r="R61" s="16"/>
      <c r="S61" s="454"/>
      <c r="T61" s="644"/>
      <c r="U61" s="454"/>
      <c r="V61" s="450"/>
      <c r="W61" s="16"/>
    </row>
    <row r="62" spans="1:23" ht="37.200000000000003" customHeight="1" x14ac:dyDescent="0.2">
      <c r="B62" s="664"/>
      <c r="C62" s="665"/>
      <c r="D62" s="665"/>
      <c r="E62" s="665"/>
      <c r="F62" s="665"/>
      <c r="G62" s="665"/>
      <c r="H62" s="665"/>
      <c r="I62" s="665"/>
      <c r="J62" s="665"/>
      <c r="K62" s="665"/>
      <c r="L62" s="665"/>
      <c r="M62" s="665"/>
      <c r="N62" s="665"/>
      <c r="O62" s="665"/>
      <c r="P62" s="666"/>
      <c r="Q62" s="553"/>
      <c r="R62" s="16"/>
      <c r="S62" s="454"/>
      <c r="T62" s="644"/>
      <c r="U62" s="454"/>
      <c r="V62" s="450"/>
      <c r="W62" s="16"/>
    </row>
    <row r="63" spans="1:23" ht="27" customHeight="1" x14ac:dyDescent="0.2">
      <c r="B63" s="664"/>
      <c r="C63" s="665"/>
      <c r="D63" s="665"/>
      <c r="E63" s="665"/>
      <c r="F63" s="665"/>
      <c r="G63" s="665"/>
      <c r="H63" s="665"/>
      <c r="I63" s="665"/>
      <c r="J63" s="665"/>
      <c r="K63" s="665"/>
      <c r="L63" s="665"/>
      <c r="M63" s="665"/>
      <c r="N63" s="665"/>
      <c r="O63" s="665"/>
      <c r="P63" s="666"/>
      <c r="Q63" s="553"/>
      <c r="R63" s="16"/>
      <c r="S63" s="454"/>
      <c r="T63" s="644"/>
      <c r="U63" s="454"/>
      <c r="V63" s="450"/>
      <c r="W63" s="16"/>
    </row>
    <row r="64" spans="1:23" ht="21.6" customHeight="1" thickBot="1" x14ac:dyDescent="0.25">
      <c r="B64" s="667"/>
      <c r="C64" s="668"/>
      <c r="D64" s="668"/>
      <c r="E64" s="668"/>
      <c r="F64" s="668"/>
      <c r="G64" s="668"/>
      <c r="H64" s="668"/>
      <c r="I64" s="668"/>
      <c r="J64" s="668"/>
      <c r="K64" s="668"/>
      <c r="L64" s="668"/>
      <c r="M64" s="668"/>
      <c r="N64" s="668"/>
      <c r="O64" s="668"/>
      <c r="P64" s="669"/>
      <c r="Q64" s="581"/>
      <c r="R64" s="16"/>
      <c r="S64" s="454"/>
      <c r="T64" s="644"/>
      <c r="U64" s="454"/>
      <c r="V64" s="451"/>
      <c r="W64" s="16"/>
    </row>
    <row r="65" spans="1:23" ht="19.95" customHeight="1" x14ac:dyDescent="0.2">
      <c r="Q65" s="27"/>
      <c r="R65" s="16"/>
      <c r="S65" s="128"/>
      <c r="T65" s="118"/>
      <c r="U65" s="128"/>
      <c r="V65" s="118"/>
      <c r="W65" s="16"/>
    </row>
    <row r="66" spans="1:23" ht="24.75" customHeight="1" x14ac:dyDescent="0.2">
      <c r="A66" s="549" t="s">
        <v>249</v>
      </c>
      <c r="B66" s="549"/>
      <c r="C66" s="549"/>
      <c r="D66" s="549"/>
      <c r="E66" s="549"/>
      <c r="F66" s="549"/>
      <c r="G66" s="549"/>
      <c r="H66" s="549"/>
      <c r="I66" s="549"/>
      <c r="J66" s="549"/>
      <c r="K66" s="549"/>
      <c r="L66" s="549"/>
      <c r="M66" s="549"/>
      <c r="N66" s="549"/>
      <c r="O66" s="549"/>
      <c r="P66" s="549"/>
      <c r="Q66" s="27"/>
      <c r="R66" s="16"/>
      <c r="S66" s="128"/>
      <c r="T66" s="118"/>
      <c r="U66" s="128"/>
      <c r="V66" s="118"/>
      <c r="W66" s="16"/>
    </row>
    <row r="67" spans="1:23" ht="23.25" customHeight="1" x14ac:dyDescent="0.2">
      <c r="A67" s="369" t="s">
        <v>303</v>
      </c>
      <c r="B67" s="369"/>
      <c r="C67" s="369"/>
      <c r="D67" s="369"/>
      <c r="E67" s="369"/>
      <c r="F67" s="369"/>
      <c r="G67" s="369"/>
      <c r="H67" s="369"/>
      <c r="I67" s="369"/>
      <c r="J67" s="369"/>
      <c r="K67" s="369"/>
      <c r="L67" s="369"/>
      <c r="M67" s="369"/>
      <c r="N67" s="369"/>
      <c r="O67" s="369"/>
      <c r="P67" s="369"/>
      <c r="Q67" s="369"/>
      <c r="R67" s="16"/>
      <c r="S67" s="128"/>
      <c r="T67" s="118"/>
      <c r="U67" s="128"/>
      <c r="V67" s="118"/>
      <c r="W67" s="16"/>
    </row>
    <row r="68" spans="1:23" ht="86.4" customHeight="1" thickBot="1" x14ac:dyDescent="0.25">
      <c r="A68" s="370" t="s">
        <v>299</v>
      </c>
      <c r="B68" s="370"/>
      <c r="C68" s="370"/>
      <c r="D68" s="370"/>
      <c r="E68" s="370"/>
      <c r="F68" s="370"/>
      <c r="G68" s="370"/>
      <c r="H68" s="370"/>
      <c r="I68" s="370"/>
      <c r="J68" s="370"/>
      <c r="K68" s="370"/>
      <c r="L68" s="370"/>
      <c r="M68" s="370"/>
      <c r="N68" s="370"/>
      <c r="O68" s="370"/>
      <c r="P68" s="371"/>
      <c r="Q68" s="152" t="s">
        <v>8</v>
      </c>
      <c r="R68" s="16"/>
      <c r="S68" s="128"/>
      <c r="T68" s="118"/>
      <c r="U68" s="128"/>
      <c r="V68" s="118"/>
      <c r="W68" s="16"/>
    </row>
    <row r="69" spans="1:23" ht="30" customHeight="1" thickBot="1" x14ac:dyDescent="0.25">
      <c r="A69" s="339" t="s">
        <v>54</v>
      </c>
      <c r="B69" s="340"/>
      <c r="C69" s="388" t="s">
        <v>55</v>
      </c>
      <c r="D69" s="389"/>
      <c r="E69" s="108" t="s">
        <v>101</v>
      </c>
      <c r="F69" s="345" t="s">
        <v>170</v>
      </c>
      <c r="G69" s="345"/>
      <c r="H69" s="345"/>
      <c r="I69" s="345"/>
      <c r="J69" s="345"/>
      <c r="K69" s="175"/>
      <c r="L69" s="54" t="s">
        <v>133</v>
      </c>
      <c r="M69" s="175"/>
      <c r="N69" s="54" t="s">
        <v>132</v>
      </c>
      <c r="O69" s="175"/>
      <c r="P69" s="55" t="s">
        <v>130</v>
      </c>
      <c r="Q69" s="153" t="s">
        <v>56</v>
      </c>
      <c r="R69" s="16"/>
      <c r="S69" s="227" t="str">
        <f>IF(AND(E69="☑",OR(K69="",M69="",O69="")),"ERROR","")</f>
        <v/>
      </c>
      <c r="T69" s="228" t="str">
        <f>IF(S69="ERROR","策定年月日を記入してください","")</f>
        <v/>
      </c>
      <c r="U69" s="229" t="str">
        <f>IF(AND(E69="☑",E70="☐",E71="☐"),"ERROR","")</f>
        <v/>
      </c>
      <c r="V69" s="230" t="str">
        <f>IF(U69="ERROR","一つ以上の防災対策を選択してください","")</f>
        <v/>
      </c>
      <c r="W69" s="16"/>
    </row>
    <row r="70" spans="1:23" ht="30" customHeight="1" x14ac:dyDescent="0.2">
      <c r="A70" s="341"/>
      <c r="B70" s="342"/>
      <c r="C70" s="306" t="s">
        <v>57</v>
      </c>
      <c r="D70" s="272"/>
      <c r="E70" s="109" t="s">
        <v>101</v>
      </c>
      <c r="F70" s="350" t="s">
        <v>273</v>
      </c>
      <c r="G70" s="350"/>
      <c r="H70" s="350"/>
      <c r="I70" s="350"/>
      <c r="J70" s="350"/>
      <c r="K70" s="110"/>
      <c r="L70" s="46" t="s">
        <v>133</v>
      </c>
      <c r="M70" s="171"/>
      <c r="N70" s="46" t="s">
        <v>132</v>
      </c>
      <c r="O70" s="171"/>
      <c r="P70" s="47" t="s">
        <v>130</v>
      </c>
      <c r="Q70" s="154" t="s">
        <v>56</v>
      </c>
      <c r="R70" s="16"/>
      <c r="S70" s="218" t="str">
        <f>IF(AND(E70="☑",OR(K70="",M70="",O70="")),"ERROR","")</f>
        <v/>
      </c>
      <c r="T70" s="224" t="str">
        <f>IF(S70="ERROR","実施年月日を記入してください","")</f>
        <v/>
      </c>
      <c r="U70" s="222"/>
      <c r="V70" s="223"/>
      <c r="W70" s="16"/>
    </row>
    <row r="71" spans="1:23" ht="30" customHeight="1" x14ac:dyDescent="0.2">
      <c r="A71" s="341"/>
      <c r="B71" s="342"/>
      <c r="C71" s="307"/>
      <c r="D71" s="274"/>
      <c r="E71" s="111" t="s">
        <v>101</v>
      </c>
      <c r="F71" s="349" t="s">
        <v>264</v>
      </c>
      <c r="G71" s="349"/>
      <c r="H71" s="349"/>
      <c r="I71" s="349"/>
      <c r="J71" s="349"/>
      <c r="K71" s="112"/>
      <c r="L71" s="43" t="s">
        <v>133</v>
      </c>
      <c r="M71" s="172"/>
      <c r="N71" s="43" t="s">
        <v>132</v>
      </c>
      <c r="O71" s="172"/>
      <c r="P71" s="44" t="s">
        <v>130</v>
      </c>
      <c r="Q71" s="155" t="s">
        <v>56</v>
      </c>
      <c r="R71" s="16"/>
      <c r="S71" s="201" t="str">
        <f>IF(AND(E71="☑",OR(K71="",M71="",O71="")),"ERROR","")</f>
        <v/>
      </c>
      <c r="T71" s="204" t="str">
        <f>IF(S71="ERROR","構築年月日を記入してください","")</f>
        <v/>
      </c>
      <c r="U71" s="197"/>
      <c r="V71" s="196"/>
      <c r="W71" s="16"/>
    </row>
    <row r="72" spans="1:23" ht="30" customHeight="1" thickBot="1" x14ac:dyDescent="0.25">
      <c r="A72" s="341"/>
      <c r="B72" s="342"/>
      <c r="C72" s="307"/>
      <c r="D72" s="274"/>
      <c r="E72" s="178"/>
      <c r="F72" s="399" t="s">
        <v>265</v>
      </c>
      <c r="G72" s="399"/>
      <c r="H72" s="399"/>
      <c r="I72" s="399"/>
      <c r="J72" s="400"/>
      <c r="K72" s="400"/>
      <c r="L72" s="400"/>
      <c r="M72" s="400"/>
      <c r="N72" s="400"/>
      <c r="O72" s="400"/>
      <c r="P72" s="45" t="s">
        <v>154</v>
      </c>
      <c r="Q72" s="137" t="s">
        <v>101</v>
      </c>
      <c r="R72" s="16"/>
      <c r="S72" s="201" t="str">
        <f>IF(AND(E71="☑",J72=""),"ERROR","")</f>
        <v/>
      </c>
      <c r="T72" s="202" t="str">
        <f>IF(S72="ERROR","安否確認方法を記入してください","")</f>
        <v/>
      </c>
      <c r="U72" s="203" t="str">
        <f>IF(AND(J72&lt;&gt;"",E71="☐"),"ERROR","")</f>
        <v/>
      </c>
      <c r="V72" s="202" t="str">
        <f>IF(U72="ERROR","「安否確認方法の構築」左側に☑がありません","")</f>
        <v/>
      </c>
      <c r="W72" s="16"/>
    </row>
    <row r="73" spans="1:23" ht="30" customHeight="1" x14ac:dyDescent="0.2">
      <c r="A73" s="339" t="s">
        <v>58</v>
      </c>
      <c r="B73" s="340"/>
      <c r="C73" s="271" t="s">
        <v>55</v>
      </c>
      <c r="D73" s="272"/>
      <c r="E73" s="113" t="s">
        <v>101</v>
      </c>
      <c r="F73" s="404" t="s">
        <v>170</v>
      </c>
      <c r="G73" s="404"/>
      <c r="H73" s="404"/>
      <c r="I73" s="404"/>
      <c r="J73" s="404"/>
      <c r="K73" s="90"/>
      <c r="L73" s="56" t="s">
        <v>133</v>
      </c>
      <c r="M73" s="90"/>
      <c r="N73" s="56" t="s">
        <v>131</v>
      </c>
      <c r="O73" s="90"/>
      <c r="P73" s="57" t="s">
        <v>130</v>
      </c>
      <c r="Q73" s="269" t="s">
        <v>56</v>
      </c>
      <c r="R73" s="16"/>
      <c r="S73" s="429" t="str">
        <f>IF(OR(AND(E69="☑",OR(E73="☑",E74="☑")),COUNTIF(E73:E74,"☑")=2),"ERROR","")</f>
        <v/>
      </c>
      <c r="T73" s="427" t="str">
        <f>IF(S73="ERROR","「既存住宅」の欄と重複できません。また、「マニュアル策定済み」と「マニュアル策定予定」のうち選択できるのは１つのみです","")</f>
        <v/>
      </c>
      <c r="U73" s="397" t="str">
        <f>IF(OR(AND(E73="☑",OR(K73=0,M73=0,O73=0)),AND(E74="☑",OR(K74=0,M74=0))),"ERROR","")</f>
        <v/>
      </c>
      <c r="V73" s="427" t="str">
        <f>IF(U73="ERROR","策定年月日（予定の場合は策定予定年月）を記入してください","")</f>
        <v/>
      </c>
      <c r="W73" s="16"/>
    </row>
    <row r="74" spans="1:23" ht="30" customHeight="1" x14ac:dyDescent="0.2">
      <c r="A74" s="341"/>
      <c r="B74" s="342"/>
      <c r="C74" s="273"/>
      <c r="D74" s="274"/>
      <c r="E74" s="101" t="s">
        <v>101</v>
      </c>
      <c r="F74" s="407" t="s">
        <v>171</v>
      </c>
      <c r="G74" s="407"/>
      <c r="H74" s="407"/>
      <c r="I74" s="407"/>
      <c r="J74" s="407"/>
      <c r="K74" s="98"/>
      <c r="L74" s="58" t="s">
        <v>133</v>
      </c>
      <c r="M74" s="98"/>
      <c r="N74" s="405" t="s">
        <v>134</v>
      </c>
      <c r="O74" s="405"/>
      <c r="P74" s="406"/>
      <c r="Q74" s="288"/>
      <c r="R74" s="16"/>
      <c r="S74" s="430"/>
      <c r="T74" s="326"/>
      <c r="U74" s="323"/>
      <c r="V74" s="326"/>
      <c r="W74" s="16"/>
    </row>
    <row r="75" spans="1:23" ht="30" customHeight="1" thickBot="1" x14ac:dyDescent="0.25">
      <c r="A75" s="341"/>
      <c r="B75" s="342"/>
      <c r="C75" s="262"/>
      <c r="D75" s="258"/>
      <c r="E75" s="401" t="s">
        <v>293</v>
      </c>
      <c r="F75" s="402"/>
      <c r="G75" s="402"/>
      <c r="H75" s="402"/>
      <c r="I75" s="402"/>
      <c r="J75" s="402"/>
      <c r="K75" s="402"/>
      <c r="L75" s="402"/>
      <c r="M75" s="402"/>
      <c r="N75" s="402"/>
      <c r="O75" s="402"/>
      <c r="P75" s="403"/>
      <c r="Q75" s="645"/>
      <c r="R75" s="16"/>
      <c r="S75" s="261"/>
      <c r="T75" s="260"/>
      <c r="U75" s="259"/>
      <c r="V75" s="260"/>
      <c r="W75" s="16"/>
    </row>
    <row r="76" spans="1:23" ht="30" customHeight="1" x14ac:dyDescent="0.2">
      <c r="A76" s="341"/>
      <c r="B76" s="342"/>
      <c r="C76" s="359" t="s">
        <v>57</v>
      </c>
      <c r="D76" s="360"/>
      <c r="E76" s="113" t="s">
        <v>101</v>
      </c>
      <c r="F76" s="408" t="s">
        <v>274</v>
      </c>
      <c r="G76" s="408"/>
      <c r="H76" s="408"/>
      <c r="I76" s="408"/>
      <c r="J76" s="408"/>
      <c r="K76" s="90"/>
      <c r="L76" s="263" t="s">
        <v>133</v>
      </c>
      <c r="M76" s="90"/>
      <c r="N76" s="404" t="s">
        <v>134</v>
      </c>
      <c r="O76" s="404"/>
      <c r="P76" s="410"/>
      <c r="Q76" s="269" t="s">
        <v>56</v>
      </c>
      <c r="R76" s="16"/>
      <c r="S76" s="218" t="str">
        <f>IF(AND(E76="☑",OR(K76="",M76="")),"ERROR","")</f>
        <v/>
      </c>
      <c r="T76" s="224" t="str">
        <f>IF(S76="ERROR","訓練実施予定年月を記入してください","")</f>
        <v/>
      </c>
      <c r="U76" s="226" t="str">
        <f>IF(AND(OR(E73="☑",E74="☑"),E76="☐",E78="☐"),"ERROR","")</f>
        <v/>
      </c>
      <c r="V76" s="224" t="str">
        <f>IF(U76="ERROR","一つ以上の防災対策を選択してください","")</f>
        <v/>
      </c>
      <c r="W76" s="16"/>
    </row>
    <row r="77" spans="1:23" ht="30" customHeight="1" x14ac:dyDescent="0.2">
      <c r="A77" s="341"/>
      <c r="B77" s="342"/>
      <c r="C77" s="361"/>
      <c r="D77" s="310"/>
      <c r="E77" s="351" t="s">
        <v>297</v>
      </c>
      <c r="F77" s="352"/>
      <c r="G77" s="352"/>
      <c r="H77" s="352"/>
      <c r="I77" s="352"/>
      <c r="J77" s="352"/>
      <c r="K77" s="352"/>
      <c r="L77" s="352"/>
      <c r="M77" s="352"/>
      <c r="N77" s="352"/>
      <c r="O77" s="352"/>
      <c r="P77" s="353"/>
      <c r="Q77" s="270"/>
      <c r="R77" s="16"/>
      <c r="S77" s="221"/>
      <c r="T77" s="211"/>
      <c r="U77" s="210"/>
      <c r="V77" s="211"/>
      <c r="W77" s="16"/>
    </row>
    <row r="78" spans="1:23" ht="30" customHeight="1" x14ac:dyDescent="0.2">
      <c r="A78" s="341"/>
      <c r="B78" s="342"/>
      <c r="C78" s="307"/>
      <c r="D78" s="310"/>
      <c r="E78" s="97" t="s">
        <v>101</v>
      </c>
      <c r="F78" s="409" t="s">
        <v>266</v>
      </c>
      <c r="G78" s="409"/>
      <c r="H78" s="409"/>
      <c r="I78" s="409"/>
      <c r="J78" s="409"/>
      <c r="K78" s="253"/>
      <c r="L78" s="68" t="s">
        <v>133</v>
      </c>
      <c r="M78" s="253"/>
      <c r="N78" s="407" t="s">
        <v>134</v>
      </c>
      <c r="O78" s="407"/>
      <c r="P78" s="411"/>
      <c r="Q78" s="287" t="s">
        <v>56</v>
      </c>
      <c r="R78" s="16"/>
      <c r="S78" s="201" t="str">
        <f>IF(AND(E78="☑",OR(K78="",M78="")),"ERROR","")</f>
        <v/>
      </c>
      <c r="T78" s="204" t="str">
        <f>IF(S78="ERROR","構築予定年月を記入してください","")</f>
        <v/>
      </c>
      <c r="U78" s="197"/>
      <c r="V78" s="205"/>
      <c r="W78" s="16"/>
    </row>
    <row r="79" spans="1:23" ht="30" customHeight="1" x14ac:dyDescent="0.2">
      <c r="A79" s="341"/>
      <c r="B79" s="342"/>
      <c r="C79" s="307"/>
      <c r="D79" s="310"/>
      <c r="E79" s="354" t="s">
        <v>294</v>
      </c>
      <c r="F79" s="355"/>
      <c r="G79" s="355"/>
      <c r="H79" s="355"/>
      <c r="I79" s="355"/>
      <c r="J79" s="355"/>
      <c r="K79" s="355"/>
      <c r="L79" s="355"/>
      <c r="M79" s="355"/>
      <c r="N79" s="355"/>
      <c r="O79" s="355"/>
      <c r="P79" s="356"/>
      <c r="Q79" s="288"/>
      <c r="R79" s="16"/>
      <c r="S79" s="221"/>
      <c r="T79" s="211"/>
      <c r="U79" s="210"/>
      <c r="V79" s="211"/>
      <c r="W79" s="16"/>
    </row>
    <row r="80" spans="1:23" ht="30" customHeight="1" thickBot="1" x14ac:dyDescent="0.25">
      <c r="A80" s="341"/>
      <c r="B80" s="342"/>
      <c r="C80" s="307"/>
      <c r="D80" s="310"/>
      <c r="E80" s="178"/>
      <c r="F80" s="399" t="s">
        <v>265</v>
      </c>
      <c r="G80" s="399"/>
      <c r="H80" s="399"/>
      <c r="I80" s="399"/>
      <c r="J80" s="423"/>
      <c r="K80" s="423"/>
      <c r="L80" s="423"/>
      <c r="M80" s="423"/>
      <c r="N80" s="423"/>
      <c r="O80" s="423"/>
      <c r="P80" s="12" t="s">
        <v>154</v>
      </c>
      <c r="Q80" s="264" t="s">
        <v>101</v>
      </c>
      <c r="R80" s="16"/>
      <c r="S80" s="198" t="str">
        <f>IF(AND(E78="☑",J80=""),"ERROR","")</f>
        <v/>
      </c>
      <c r="T80" s="199" t="str">
        <f>IF(S80="ERROR","安否確認方法を記入してください","")</f>
        <v/>
      </c>
      <c r="U80" s="200" t="str">
        <f>IF(AND(J80&lt;&gt;"",E78="☐"),"ERROR","")</f>
        <v/>
      </c>
      <c r="V80" s="199" t="str">
        <f>IF(U80="ERROR","「安否確認方法の構築」左側に☑がありません","")</f>
        <v/>
      </c>
      <c r="W80" s="16"/>
    </row>
    <row r="81" spans="1:23" ht="33" customHeight="1" thickBot="1" x14ac:dyDescent="0.25">
      <c r="A81" s="271" t="s">
        <v>292</v>
      </c>
      <c r="B81" s="306"/>
      <c r="C81" s="306"/>
      <c r="D81" s="272"/>
      <c r="E81" s="629" t="s">
        <v>288</v>
      </c>
      <c r="F81" s="630"/>
      <c r="G81" s="630"/>
      <c r="H81" s="630"/>
      <c r="I81" s="630"/>
      <c r="J81" s="630"/>
      <c r="K81" s="630"/>
      <c r="L81" s="630"/>
      <c r="M81" s="256" t="s">
        <v>101</v>
      </c>
      <c r="N81" s="255" t="s">
        <v>289</v>
      </c>
      <c r="O81" s="256" t="s">
        <v>101</v>
      </c>
      <c r="P81" s="255" t="s">
        <v>290</v>
      </c>
      <c r="Q81" s="257" t="s">
        <v>101</v>
      </c>
      <c r="R81" s="130"/>
      <c r="S81" s="198"/>
      <c r="T81" s="225"/>
      <c r="U81" s="232"/>
      <c r="V81" s="233"/>
      <c r="W81" s="16"/>
    </row>
    <row r="82" spans="1:23" ht="30" customHeight="1" thickBot="1" x14ac:dyDescent="0.25">
      <c r="A82" s="289"/>
      <c r="B82" s="338"/>
      <c r="C82" s="338"/>
      <c r="D82" s="290"/>
      <c r="E82" s="279" t="s">
        <v>291</v>
      </c>
      <c r="F82" s="280"/>
      <c r="G82" s="631"/>
      <c r="H82" s="631"/>
      <c r="I82" s="631"/>
      <c r="J82" s="631"/>
      <c r="K82" s="631"/>
      <c r="L82" s="631"/>
      <c r="M82" s="631"/>
      <c r="N82" s="631"/>
      <c r="O82" s="631"/>
      <c r="P82" s="632"/>
      <c r="Q82" s="254" t="s">
        <v>6</v>
      </c>
      <c r="R82" s="16"/>
      <c r="S82" s="16"/>
      <c r="T82" s="16"/>
      <c r="U82" s="16"/>
      <c r="V82" s="16"/>
      <c r="W82" s="16"/>
    </row>
    <row r="83" spans="1:23" ht="20.399999999999999" customHeight="1" thickBot="1" x14ac:dyDescent="0.25">
      <c r="A83" s="11" t="s">
        <v>11</v>
      </c>
      <c r="B83" s="11"/>
      <c r="C83" s="22"/>
      <c r="D83" s="22"/>
      <c r="E83" s="23"/>
      <c r="F83" s="16"/>
      <c r="G83" s="16"/>
      <c r="H83" s="13"/>
      <c r="I83" s="16"/>
      <c r="J83" s="16"/>
      <c r="K83" s="16"/>
      <c r="L83" s="16"/>
      <c r="M83" s="16"/>
      <c r="N83" s="16"/>
      <c r="O83" s="16"/>
      <c r="P83" s="16"/>
      <c r="Q83" s="27"/>
      <c r="R83" s="16"/>
      <c r="S83" s="169" t="s">
        <v>218</v>
      </c>
      <c r="T83" s="165">
        <f>COUNTIF(S2:S80,"ERROR")+COUNTIF(U2:U80,"ERROR")</f>
        <v>14</v>
      </c>
      <c r="U83" s="16"/>
      <c r="V83" s="16"/>
      <c r="W83" s="16"/>
    </row>
    <row r="84" spans="1:23" ht="21.75" customHeight="1" x14ac:dyDescent="0.2">
      <c r="A84" s="11" t="s">
        <v>59</v>
      </c>
      <c r="B84" s="11"/>
      <c r="C84" s="22"/>
      <c r="D84" s="22"/>
      <c r="E84" s="23"/>
      <c r="F84" s="16"/>
      <c r="G84" s="16"/>
      <c r="H84" s="13"/>
      <c r="I84" s="16"/>
      <c r="J84" s="16"/>
      <c r="K84" s="16"/>
      <c r="L84" s="16"/>
      <c r="M84" s="16"/>
      <c r="N84" s="16"/>
      <c r="O84" s="16"/>
      <c r="P84" s="16"/>
      <c r="Q84" s="27"/>
      <c r="R84" s="16"/>
      <c r="S84" s="16"/>
      <c r="T84" s="16"/>
      <c r="U84" s="16"/>
      <c r="V84" s="16"/>
      <c r="W84" s="16"/>
    </row>
    <row r="85" spans="1:23" ht="24.75" customHeight="1" x14ac:dyDescent="0.2">
      <c r="A85" s="286" t="s">
        <v>248</v>
      </c>
      <c r="B85" s="286"/>
      <c r="C85" s="286"/>
      <c r="D85" s="286"/>
      <c r="E85" s="286"/>
      <c r="F85" s="286"/>
      <c r="G85" s="286"/>
      <c r="H85" s="286"/>
      <c r="I85" s="286"/>
      <c r="J85" s="286"/>
      <c r="K85" s="286"/>
      <c r="L85" s="286"/>
      <c r="M85" s="286"/>
      <c r="N85" s="286"/>
      <c r="O85" s="286"/>
      <c r="P85" s="286"/>
      <c r="Q85" s="151"/>
      <c r="R85" s="16"/>
      <c r="S85" s="128"/>
      <c r="T85" s="118"/>
      <c r="U85" s="128"/>
      <c r="V85" s="118"/>
      <c r="W85" s="16"/>
    </row>
    <row r="86" spans="1:23" ht="23.25" customHeight="1" x14ac:dyDescent="0.2">
      <c r="A86" s="369" t="s">
        <v>302</v>
      </c>
      <c r="B86" s="369"/>
      <c r="C86" s="369"/>
      <c r="D86" s="369"/>
      <c r="E86" s="369"/>
      <c r="F86" s="369"/>
      <c r="G86" s="369"/>
      <c r="H86" s="369"/>
      <c r="I86" s="369"/>
      <c r="J86" s="369"/>
      <c r="K86" s="369"/>
      <c r="L86" s="369"/>
      <c r="M86" s="369"/>
      <c r="N86" s="369"/>
      <c r="O86" s="369"/>
      <c r="P86" s="369"/>
      <c r="Q86" s="369"/>
      <c r="R86" s="16"/>
      <c r="S86" s="128"/>
      <c r="T86" s="118"/>
      <c r="U86" s="128"/>
      <c r="V86" s="118"/>
      <c r="W86" s="16"/>
    </row>
    <row r="87" spans="1:23" ht="69" customHeight="1" thickBot="1" x14ac:dyDescent="0.25">
      <c r="A87" s="370" t="s">
        <v>298</v>
      </c>
      <c r="B87" s="370"/>
      <c r="C87" s="370"/>
      <c r="D87" s="370"/>
      <c r="E87" s="550"/>
      <c r="F87" s="550"/>
      <c r="G87" s="550"/>
      <c r="H87" s="550"/>
      <c r="I87" s="550"/>
      <c r="J87" s="550"/>
      <c r="K87" s="550"/>
      <c r="L87" s="550"/>
      <c r="M87" s="550"/>
      <c r="N87" s="550"/>
      <c r="O87" s="550"/>
      <c r="P87" s="551"/>
      <c r="Q87" s="134" t="s">
        <v>8</v>
      </c>
      <c r="R87" s="16"/>
      <c r="S87" s="128"/>
      <c r="T87" s="118"/>
      <c r="U87" s="128"/>
      <c r="V87" s="118"/>
      <c r="W87" s="16"/>
    </row>
    <row r="88" spans="1:23" ht="33" customHeight="1" x14ac:dyDescent="0.2">
      <c r="A88" s="362" t="s">
        <v>34</v>
      </c>
      <c r="B88" s="359"/>
      <c r="C88" s="359"/>
      <c r="D88" s="360"/>
      <c r="E88" s="188" t="s">
        <v>101</v>
      </c>
      <c r="F88" s="367" t="s">
        <v>258</v>
      </c>
      <c r="G88" s="367"/>
      <c r="H88" s="367"/>
      <c r="I88" s="367"/>
      <c r="J88" s="367"/>
      <c r="K88" s="367"/>
      <c r="L88" s="367"/>
      <c r="M88" s="367"/>
      <c r="N88" s="367"/>
      <c r="O88" s="367"/>
      <c r="P88" s="368"/>
      <c r="Q88" s="142" t="s">
        <v>14</v>
      </c>
      <c r="R88" s="16"/>
      <c r="S88" s="218" t="str">
        <f>IF(AND(E88="☑",E92=0),"ERROR","")</f>
        <v/>
      </c>
      <c r="T88" s="224" t="str">
        <f>IF(S88="ERROR","水の供給とエレベーターの稼働の両方が必要です","")</f>
        <v/>
      </c>
      <c r="U88" s="226" t="str">
        <f>IF(AND(E88="☑",E89&gt;=1),"ERROR","")</f>
        <v/>
      </c>
      <c r="V88" s="224" t="str">
        <f>IF(U88="ERROR","給水ポンプの有無をご確認ください。","")</f>
        <v/>
      </c>
      <c r="W88" s="16"/>
    </row>
    <row r="89" spans="1:23" ht="33" customHeight="1" x14ac:dyDescent="0.2">
      <c r="A89" s="363"/>
      <c r="B89" s="361"/>
      <c r="C89" s="361"/>
      <c r="D89" s="310"/>
      <c r="E89" s="184"/>
      <c r="F89" s="185" t="s">
        <v>179</v>
      </c>
      <c r="G89" s="186" t="s">
        <v>101</v>
      </c>
      <c r="H89" s="651" t="s">
        <v>220</v>
      </c>
      <c r="I89" s="651"/>
      <c r="J89" s="186" t="s">
        <v>101</v>
      </c>
      <c r="K89" s="651" t="s">
        <v>221</v>
      </c>
      <c r="L89" s="651"/>
      <c r="M89" s="651"/>
      <c r="N89" s="186" t="s">
        <v>101</v>
      </c>
      <c r="O89" s="651" t="s">
        <v>115</v>
      </c>
      <c r="P89" s="652"/>
      <c r="Q89" s="187" t="s">
        <v>14</v>
      </c>
      <c r="R89" s="16"/>
      <c r="S89" s="221" t="str">
        <f>IF(AND(E89&gt;=1,E92=0),"ERROR","")</f>
        <v/>
      </c>
      <c r="T89" s="211" t="str">
        <f>IF(S89="ERROR","水の供給とエレベーターの稼働の両方が必要です","")</f>
        <v/>
      </c>
      <c r="U89" s="210" t="str">
        <f>IF(AND(E89&gt;=1,OR(COUNTIF(G89:N89,"☑")=0,COUNTIF(G89:N89,"☑")&gt;=2)),"ERROR","")</f>
        <v/>
      </c>
      <c r="V89" s="211" t="str">
        <f>IF(U89="ERROR","運転方法を１つだけ選択してください","")</f>
        <v/>
      </c>
      <c r="W89" s="16"/>
    </row>
    <row r="90" spans="1:23" ht="33" customHeight="1" x14ac:dyDescent="0.2">
      <c r="A90" s="363"/>
      <c r="B90" s="361"/>
      <c r="C90" s="361"/>
      <c r="D90" s="310"/>
      <c r="E90" s="420"/>
      <c r="F90" s="421"/>
      <c r="G90" s="421"/>
      <c r="H90" s="421"/>
      <c r="I90" s="421"/>
      <c r="J90" s="421"/>
      <c r="K90" s="421"/>
      <c r="L90" s="418" t="s">
        <v>116</v>
      </c>
      <c r="M90" s="418"/>
      <c r="N90" s="418"/>
      <c r="O90" s="418"/>
      <c r="P90" s="419"/>
      <c r="Q90" s="143" t="s">
        <v>25</v>
      </c>
      <c r="R90" s="16"/>
      <c r="S90" s="201" t="str">
        <f>IF(AND(E89&gt;=1,E90=""),"ERROR","")</f>
        <v/>
      </c>
      <c r="T90" s="204" t="str">
        <f>IF(S90="ERROR","給水ポンプの稼働に要する電力を記入してください","")</f>
        <v/>
      </c>
      <c r="U90" s="197"/>
      <c r="V90" s="205"/>
      <c r="W90" s="16"/>
    </row>
    <row r="91" spans="1:23" ht="33" customHeight="1" x14ac:dyDescent="0.2">
      <c r="A91" s="364"/>
      <c r="B91" s="365"/>
      <c r="C91" s="365"/>
      <c r="D91" s="366"/>
      <c r="E91" s="424" t="s">
        <v>117</v>
      </c>
      <c r="F91" s="425"/>
      <c r="G91" s="425"/>
      <c r="H91" s="92"/>
      <c r="I91" s="74" t="s">
        <v>210</v>
      </c>
      <c r="J91" s="422" t="s">
        <v>211</v>
      </c>
      <c r="K91" s="422"/>
      <c r="L91" s="422"/>
      <c r="M91" s="167"/>
      <c r="N91" s="73" t="s">
        <v>209</v>
      </c>
      <c r="O91" s="168"/>
      <c r="P91" s="35" t="s">
        <v>118</v>
      </c>
      <c r="Q91" s="144" t="s">
        <v>25</v>
      </c>
      <c r="R91" s="16"/>
      <c r="S91" s="220" t="str">
        <f>IF(AND(E89&gt;=1,OR(H91="",M91="  :  ",O91="  :  ")),"ERROR","")</f>
        <v/>
      </c>
      <c r="T91" s="209" t="str">
        <f>IF(S91="ERROR","一日の稼働時間と想定する時間帯を記入してください","")</f>
        <v/>
      </c>
      <c r="U91" s="206"/>
      <c r="V91" s="207"/>
      <c r="W91" s="16"/>
    </row>
    <row r="92" spans="1:23" ht="33" customHeight="1" x14ac:dyDescent="0.2">
      <c r="A92" s="275" t="s">
        <v>35</v>
      </c>
      <c r="B92" s="395"/>
      <c r="C92" s="395"/>
      <c r="D92" s="276"/>
      <c r="E92" s="94"/>
      <c r="F92" s="60" t="s">
        <v>179</v>
      </c>
      <c r="G92" s="95" t="s">
        <v>101</v>
      </c>
      <c r="H92" s="426" t="s">
        <v>220</v>
      </c>
      <c r="I92" s="426"/>
      <c r="J92" s="95" t="s">
        <v>101</v>
      </c>
      <c r="K92" s="426" t="s">
        <v>222</v>
      </c>
      <c r="L92" s="426"/>
      <c r="M92" s="426"/>
      <c r="N92" s="95" t="s">
        <v>101</v>
      </c>
      <c r="O92" s="426" t="s">
        <v>119</v>
      </c>
      <c r="P92" s="670"/>
      <c r="Q92" s="145" t="s">
        <v>14</v>
      </c>
      <c r="R92" s="16"/>
      <c r="S92" s="201" t="str">
        <f>IF(AND(E92&gt;=1,E89=0),IF(AND(E92&gt;=1,E88="☑"),"","ERROR"),"")</f>
        <v/>
      </c>
      <c r="T92" s="204" t="str">
        <f>IF(S92="ERROR","水の供給とエレベーターの稼働の両方が必要です","")</f>
        <v/>
      </c>
      <c r="U92" s="203" t="str">
        <f>IF(AND(E92&gt;=1,OR(COUNTIF(G92:N92,"☑")=0,COUNTIF(G92:N92,"☑")&gt;=2)),"ERROR","")</f>
        <v/>
      </c>
      <c r="V92" s="204" t="str">
        <f>IF(U92="ERROR","運転方法を１つだけ選択してください","")</f>
        <v/>
      </c>
      <c r="W92" s="16"/>
    </row>
    <row r="93" spans="1:23" ht="33" customHeight="1" x14ac:dyDescent="0.2">
      <c r="A93" s="273"/>
      <c r="B93" s="307"/>
      <c r="C93" s="307"/>
      <c r="D93" s="274"/>
      <c r="E93" s="420"/>
      <c r="F93" s="421"/>
      <c r="G93" s="421"/>
      <c r="H93" s="421"/>
      <c r="I93" s="421"/>
      <c r="J93" s="421"/>
      <c r="K93" s="421"/>
      <c r="L93" s="418" t="s">
        <v>120</v>
      </c>
      <c r="M93" s="418"/>
      <c r="N93" s="418"/>
      <c r="O93" s="418"/>
      <c r="P93" s="419"/>
      <c r="Q93" s="143" t="s">
        <v>25</v>
      </c>
      <c r="R93" s="16"/>
      <c r="S93" s="201" t="str">
        <f>IF(AND(E92&gt;=1,E93=""),"ERROR","")</f>
        <v/>
      </c>
      <c r="T93" s="204" t="str">
        <f>IF(S93="ERROR","エレベーターの稼働に要する電力を記入してください","")</f>
        <v/>
      </c>
      <c r="U93" s="197"/>
      <c r="V93" s="205"/>
      <c r="W93" s="16"/>
    </row>
    <row r="94" spans="1:23" ht="33" customHeight="1" x14ac:dyDescent="0.2">
      <c r="A94" s="277"/>
      <c r="B94" s="396"/>
      <c r="C94" s="396"/>
      <c r="D94" s="278"/>
      <c r="E94" s="424" t="s">
        <v>122</v>
      </c>
      <c r="F94" s="425"/>
      <c r="G94" s="425"/>
      <c r="H94" s="92"/>
      <c r="I94" s="74" t="s">
        <v>212</v>
      </c>
      <c r="J94" s="422" t="s">
        <v>213</v>
      </c>
      <c r="K94" s="422"/>
      <c r="L94" s="422"/>
      <c r="M94" s="167"/>
      <c r="N94" s="72" t="s">
        <v>209</v>
      </c>
      <c r="O94" s="168"/>
      <c r="P94" s="35" t="s">
        <v>121</v>
      </c>
      <c r="Q94" s="146" t="s">
        <v>6</v>
      </c>
      <c r="R94" s="16"/>
      <c r="S94" s="220" t="str">
        <f>IF(AND(E92&gt;=1,OR(H94="",M94="  :  ",O94="  :  ")),"ERROR","")</f>
        <v/>
      </c>
      <c r="T94" s="204" t="str">
        <f>IF(S94="ERROR","一日の稼働時間と想定する時間帯を記入してください","")</f>
        <v/>
      </c>
      <c r="U94" s="197"/>
      <c r="V94" s="205"/>
      <c r="W94" s="16"/>
    </row>
    <row r="95" spans="1:23" ht="17.100000000000001" customHeight="1" x14ac:dyDescent="0.2">
      <c r="A95" s="275" t="s">
        <v>36</v>
      </c>
      <c r="B95" s="395"/>
      <c r="C95" s="395"/>
      <c r="D95" s="276"/>
      <c r="E95" s="96" t="s">
        <v>101</v>
      </c>
      <c r="F95" s="60" t="s">
        <v>123</v>
      </c>
      <c r="G95" s="95" t="s">
        <v>101</v>
      </c>
      <c r="H95" s="164" t="s">
        <v>227</v>
      </c>
      <c r="I95" s="656"/>
      <c r="J95" s="656"/>
      <c r="K95" s="656"/>
      <c r="L95" s="656"/>
      <c r="M95" s="656"/>
      <c r="N95" s="656"/>
      <c r="O95" s="656"/>
      <c r="P95" s="48" t="s">
        <v>118</v>
      </c>
      <c r="Q95" s="147" t="s">
        <v>14</v>
      </c>
      <c r="R95" s="16"/>
      <c r="S95" s="201" t="str">
        <f>IF(AND(AND(OR(E88="☑",E89&gt;=1),E92&gt;=1),OR(COUNTIF(E95:G95,"☑")=0,COUNTIF(E95:G95,"☑")=2)),"ERROR","")</f>
        <v/>
      </c>
      <c r="T95" s="204" t="str">
        <f>IF(S95="ERROR","「無し」または「有り」のいずれか１つを選択してください","")</f>
        <v/>
      </c>
      <c r="U95" s="203" t="str">
        <f>IF(AND(G95="☑",I95=""),"ERROR","")</f>
        <v/>
      </c>
      <c r="V95" s="204" t="str">
        <f>IF(U95="ERROR","「有り」の場合、設備機器の名称を記入してください","")</f>
        <v/>
      </c>
      <c r="W95" s="16"/>
    </row>
    <row r="96" spans="1:23" ht="17.100000000000001" customHeight="1" x14ac:dyDescent="0.2">
      <c r="A96" s="277"/>
      <c r="B96" s="396"/>
      <c r="C96" s="396"/>
      <c r="D96" s="278"/>
      <c r="E96" s="424" t="s">
        <v>124</v>
      </c>
      <c r="F96" s="425"/>
      <c r="G96" s="425"/>
      <c r="H96" s="425"/>
      <c r="I96" s="655"/>
      <c r="J96" s="655"/>
      <c r="K96" s="655"/>
      <c r="L96" s="622" t="s">
        <v>120</v>
      </c>
      <c r="M96" s="622"/>
      <c r="N96" s="622"/>
      <c r="O96" s="622"/>
      <c r="P96" s="623"/>
      <c r="Q96" s="146" t="s">
        <v>25</v>
      </c>
      <c r="R96" s="16"/>
      <c r="S96" s="201" t="str">
        <f>IF(AND(G95="☑",I96=""),"ERROR","")</f>
        <v/>
      </c>
      <c r="T96" s="204" t="str">
        <f>IF(S96="ERROR","使用する電力（概算）を記入してください","")</f>
        <v/>
      </c>
      <c r="U96" s="197"/>
      <c r="V96" s="205"/>
      <c r="W96" s="16"/>
    </row>
    <row r="97" spans="1:23" ht="17.100000000000001" customHeight="1" x14ac:dyDescent="0.2">
      <c r="A97" s="275" t="s">
        <v>37</v>
      </c>
      <c r="B97" s="395"/>
      <c r="C97" s="395"/>
      <c r="D97" s="276"/>
      <c r="E97" s="97" t="s">
        <v>101</v>
      </c>
      <c r="F97" s="297" t="s">
        <v>126</v>
      </c>
      <c r="G97" s="297"/>
      <c r="H97" s="297"/>
      <c r="I97" s="503"/>
      <c r="J97" s="503"/>
      <c r="K97" s="297" t="s">
        <v>125</v>
      </c>
      <c r="L97" s="297"/>
      <c r="M97" s="297"/>
      <c r="N97" s="297"/>
      <c r="O97" s="297"/>
      <c r="P97" s="298"/>
      <c r="Q97" s="560" t="s">
        <v>14</v>
      </c>
      <c r="R97" s="16"/>
      <c r="S97" s="328" t="str">
        <f t="shared" ref="S97" si="3">IF(AND(AND(OR(E88="☑",E89&gt;=1),E92&gt;=1),OR(COUNTIF(E97:E98,"☑")=0,COUNTIF(E97:E98,"☑")=2)),"ERROR","")</f>
        <v/>
      </c>
      <c r="T97" s="321" t="str">
        <f>IF(S97="ERROR","「稼働計画日数」または「常用」のいずれか１つを選択してください","")</f>
        <v/>
      </c>
      <c r="U97" s="431" t="str">
        <f>IF(AND(E97="☑",I97=""),"ERROR","")</f>
        <v/>
      </c>
      <c r="V97" s="321" t="str">
        <f>IF(U97="ERROR","稼働計画日数を記入してください","")</f>
        <v/>
      </c>
      <c r="W97" s="16"/>
    </row>
    <row r="98" spans="1:23" ht="17.100000000000001" customHeight="1" x14ac:dyDescent="0.2">
      <c r="A98" s="277"/>
      <c r="B98" s="396"/>
      <c r="C98" s="396"/>
      <c r="D98" s="278"/>
      <c r="E98" s="91" t="s">
        <v>101</v>
      </c>
      <c r="F98" s="414" t="s">
        <v>127</v>
      </c>
      <c r="G98" s="414"/>
      <c r="H98" s="414"/>
      <c r="I98" s="414"/>
      <c r="J98" s="414"/>
      <c r="K98" s="414"/>
      <c r="L98" s="414"/>
      <c r="M98" s="414"/>
      <c r="N98" s="414"/>
      <c r="O98" s="414"/>
      <c r="P98" s="504"/>
      <c r="Q98" s="624"/>
      <c r="R98" s="16"/>
      <c r="S98" s="328"/>
      <c r="T98" s="321" t="str">
        <f t="shared" ref="T98" si="4">IF(S98="ERROR","使用する電力（概算）を記入してください","")</f>
        <v/>
      </c>
      <c r="U98" s="431"/>
      <c r="V98" s="321" t="str">
        <f t="shared" ref="V98" si="5">IF(U98="ERROR","使用する電力（概算）を記入してください","")</f>
        <v/>
      </c>
      <c r="W98" s="16"/>
    </row>
    <row r="99" spans="1:23" ht="21" customHeight="1" x14ac:dyDescent="0.2">
      <c r="A99" s="612" t="s">
        <v>38</v>
      </c>
      <c r="B99" s="613"/>
      <c r="C99" s="613"/>
      <c r="D99" s="392"/>
      <c r="E99" s="98" t="s">
        <v>101</v>
      </c>
      <c r="F99" s="297" t="s">
        <v>128</v>
      </c>
      <c r="G99" s="297"/>
      <c r="H99" s="297"/>
      <c r="I99" s="297"/>
      <c r="J99" s="297"/>
      <c r="K99" s="176"/>
      <c r="L99" s="41" t="s">
        <v>133</v>
      </c>
      <c r="M99" s="99"/>
      <c r="N99" s="41" t="s">
        <v>132</v>
      </c>
      <c r="O99" s="99"/>
      <c r="P99" s="41" t="s">
        <v>130</v>
      </c>
      <c r="Q99" s="560" t="s">
        <v>14</v>
      </c>
      <c r="R99" s="16"/>
      <c r="S99" s="432" t="str">
        <f t="shared" ref="S99" si="6">IF(AND(AND(OR(E88="☑",E89&gt;=1),E92&gt;=1),OR(COUNTIF(E99:E100,"☑")=0,COUNTIF(E99:E100,"☑")=2)),"ERROR","")</f>
        <v/>
      </c>
      <c r="T99" s="327" t="str">
        <f>IF(S99="ERROR","「計画どおりに稼働した」または「未実施・稼働確認予定」のいずれか１つを選択してください","")</f>
        <v/>
      </c>
      <c r="U99" s="324" t="str">
        <f>IF(OR(AND(E99="☑",OR(K99=0,M99=0,O99=0)),AND(E100="☑",OR(K100=0,M100=0))),"ERROR","")</f>
        <v/>
      </c>
      <c r="V99" s="327" t="str">
        <f>IF(U99="ERROR","稼働確認年月日（予定の場合は年月）を記入してください","")</f>
        <v/>
      </c>
      <c r="W99" s="16"/>
    </row>
    <row r="100" spans="1:23" ht="21" customHeight="1" x14ac:dyDescent="0.2">
      <c r="A100" s="363"/>
      <c r="B100" s="361"/>
      <c r="C100" s="361"/>
      <c r="D100" s="310"/>
      <c r="E100" s="98" t="s">
        <v>101</v>
      </c>
      <c r="F100" s="407" t="s">
        <v>129</v>
      </c>
      <c r="G100" s="407"/>
      <c r="H100" s="407"/>
      <c r="I100" s="407"/>
      <c r="J100" s="407"/>
      <c r="K100" s="177"/>
      <c r="L100" s="41" t="s">
        <v>133</v>
      </c>
      <c r="M100" s="99"/>
      <c r="N100" s="407" t="s">
        <v>134</v>
      </c>
      <c r="O100" s="407"/>
      <c r="P100" s="411"/>
      <c r="Q100" s="561"/>
      <c r="R100" s="16"/>
      <c r="S100" s="328"/>
      <c r="T100" s="321"/>
      <c r="U100" s="431"/>
      <c r="V100" s="321"/>
      <c r="W100" s="16"/>
    </row>
    <row r="101" spans="1:23" ht="21" customHeight="1" thickBot="1" x14ac:dyDescent="0.25">
      <c r="A101" s="505"/>
      <c r="B101" s="506"/>
      <c r="C101" s="506"/>
      <c r="D101" s="394"/>
      <c r="E101" s="415" t="s">
        <v>135</v>
      </c>
      <c r="F101" s="416"/>
      <c r="G101" s="416"/>
      <c r="H101" s="416"/>
      <c r="I101" s="416"/>
      <c r="J101" s="416"/>
      <c r="K101" s="416"/>
      <c r="L101" s="416"/>
      <c r="M101" s="416"/>
      <c r="N101" s="416"/>
      <c r="O101" s="416"/>
      <c r="P101" s="416"/>
      <c r="Q101" s="609"/>
      <c r="R101" s="16"/>
      <c r="S101" s="433"/>
      <c r="T101" s="434"/>
      <c r="U101" s="435"/>
      <c r="V101" s="434"/>
      <c r="W101" s="16"/>
    </row>
    <row r="102" spans="1:23" ht="33" customHeight="1" x14ac:dyDescent="0.2">
      <c r="A102" s="339" t="s">
        <v>39</v>
      </c>
      <c r="B102" s="614"/>
      <c r="C102" s="357" t="s">
        <v>40</v>
      </c>
      <c r="D102" s="358"/>
      <c r="E102" s="649"/>
      <c r="F102" s="650"/>
      <c r="G102" s="650"/>
      <c r="H102" s="650"/>
      <c r="I102" s="650"/>
      <c r="J102" s="650"/>
      <c r="K102" s="650"/>
      <c r="L102" s="610" t="s">
        <v>136</v>
      </c>
      <c r="M102" s="610"/>
      <c r="N102" s="610"/>
      <c r="O102" s="610"/>
      <c r="P102" s="611"/>
      <c r="Q102" s="148" t="s">
        <v>14</v>
      </c>
      <c r="R102" s="16"/>
      <c r="S102" s="218" t="str">
        <f>IF(AND(AND(OR(E88="☑",E89&gt;=1),E92&gt;=1),E102=""),"ERROR","")</f>
        <v/>
      </c>
      <c r="T102" s="224" t="str">
        <f>IF(S102="ERROR","全電源設備の最大出力数を記入してください","")</f>
        <v/>
      </c>
      <c r="U102" s="222"/>
      <c r="V102" s="223"/>
      <c r="W102" s="16"/>
    </row>
    <row r="103" spans="1:23" ht="33" customHeight="1" x14ac:dyDescent="0.2">
      <c r="A103" s="341"/>
      <c r="B103" s="615"/>
      <c r="C103" s="512"/>
      <c r="D103" s="513"/>
      <c r="E103" s="100" t="s">
        <v>101</v>
      </c>
      <c r="F103" s="377" t="s">
        <v>139</v>
      </c>
      <c r="G103" s="377"/>
      <c r="H103" s="377"/>
      <c r="I103" s="377"/>
      <c r="J103" s="377"/>
      <c r="K103" s="378" t="s">
        <v>137</v>
      </c>
      <c r="L103" s="378"/>
      <c r="M103" s="467"/>
      <c r="N103" s="467"/>
      <c r="O103" s="377" t="s">
        <v>138</v>
      </c>
      <c r="P103" s="417"/>
      <c r="Q103" s="561" t="s">
        <v>14</v>
      </c>
      <c r="R103" s="16"/>
      <c r="S103" s="457" t="str">
        <f t="shared" ref="S103" si="7">IF(AND(AND(OR(E88="☑",E89&gt;=1),E92&gt;=1),COUNTIF(E103:E108,"☑")=0),"ERROR","")</f>
        <v/>
      </c>
      <c r="T103" s="325" t="str">
        <f>IF(S103="ERROR","いずれか１つ以上の非常用電源設備を選択してください","")</f>
        <v/>
      </c>
      <c r="U103" s="203" t="str">
        <f>IF(AND(E103="☑",M103=""),"ERROR","")</f>
        <v/>
      </c>
      <c r="V103" s="204" t="str">
        <f>IF(U103="ERROR","コージェネレーションシステムの定格出力を記入してください","")</f>
        <v/>
      </c>
      <c r="W103" s="16"/>
    </row>
    <row r="104" spans="1:23" ht="33" customHeight="1" x14ac:dyDescent="0.2">
      <c r="A104" s="341"/>
      <c r="B104" s="615"/>
      <c r="C104" s="309" t="s">
        <v>41</v>
      </c>
      <c r="D104" s="310"/>
      <c r="E104" s="100" t="s">
        <v>101</v>
      </c>
      <c r="F104" s="377" t="s">
        <v>140</v>
      </c>
      <c r="G104" s="377"/>
      <c r="H104" s="377"/>
      <c r="I104" s="377"/>
      <c r="J104" s="377"/>
      <c r="K104" s="378" t="s">
        <v>137</v>
      </c>
      <c r="L104" s="378"/>
      <c r="M104" s="467"/>
      <c r="N104" s="467"/>
      <c r="O104" s="377" t="s">
        <v>138</v>
      </c>
      <c r="P104" s="417"/>
      <c r="Q104" s="561"/>
      <c r="R104" s="16"/>
      <c r="S104" s="430"/>
      <c r="T104" s="326"/>
      <c r="U104" s="203" t="str">
        <f>IF(AND(E104="☑",M104=""),"ERROR","")</f>
        <v/>
      </c>
      <c r="V104" s="204" t="str">
        <f>IF(U104="ERROR","自家発電設備の定格出力を記入してください","")</f>
        <v/>
      </c>
      <c r="W104" s="16"/>
    </row>
    <row r="105" spans="1:23" ht="17.100000000000001" customHeight="1" x14ac:dyDescent="0.2">
      <c r="A105" s="341"/>
      <c r="B105" s="615"/>
      <c r="C105" s="37"/>
      <c r="D105" s="38"/>
      <c r="E105" s="635" t="s">
        <v>101</v>
      </c>
      <c r="F105" s="297" t="s">
        <v>142</v>
      </c>
      <c r="G105" s="297"/>
      <c r="H105" s="297"/>
      <c r="I105" s="297"/>
      <c r="J105" s="625" t="s">
        <v>143</v>
      </c>
      <c r="K105" s="625"/>
      <c r="L105" s="625"/>
      <c r="M105" s="642"/>
      <c r="N105" s="642"/>
      <c r="O105" s="297" t="s">
        <v>138</v>
      </c>
      <c r="P105" s="298"/>
      <c r="Q105" s="561"/>
      <c r="R105" s="16"/>
      <c r="S105" s="430"/>
      <c r="T105" s="326"/>
      <c r="U105" s="322" t="str">
        <f>IF(AND(E105="☑",OR(M105="",I107="",N107="")),"ERROR","")</f>
        <v/>
      </c>
      <c r="V105" s="325" t="str">
        <f>IF(U105="ERROR","太陽光発電システムの公称最大出力および、蓄電池の定格出力・蓄電容量を記入してください","")</f>
        <v/>
      </c>
      <c r="W105" s="16"/>
    </row>
    <row r="106" spans="1:23" ht="17.100000000000001" customHeight="1" x14ac:dyDescent="0.2">
      <c r="A106" s="341"/>
      <c r="B106" s="615"/>
      <c r="C106" s="37"/>
      <c r="D106" s="38"/>
      <c r="E106" s="636"/>
      <c r="F106" s="407" t="s">
        <v>141</v>
      </c>
      <c r="G106" s="407"/>
      <c r="H106" s="407"/>
      <c r="I106" s="407"/>
      <c r="J106" s="407"/>
      <c r="K106" s="407"/>
      <c r="L106" s="407"/>
      <c r="M106" s="407"/>
      <c r="N106" s="407"/>
      <c r="O106" s="407"/>
      <c r="P106" s="411"/>
      <c r="Q106" s="561"/>
      <c r="R106" s="16"/>
      <c r="S106" s="430"/>
      <c r="T106" s="326"/>
      <c r="U106" s="323" t="str">
        <f t="shared" ref="U106:U107" si="8">IF(AND(E106="☑",M106=""),"ERROR","")</f>
        <v/>
      </c>
      <c r="V106" s="326" t="str">
        <f t="shared" ref="V106:V107" si="9">IF(U106="ERROR","コージェネレーションシステムの定格出力を記入してください","")</f>
        <v/>
      </c>
      <c r="W106" s="16"/>
    </row>
    <row r="107" spans="1:23" ht="17.100000000000001" customHeight="1" x14ac:dyDescent="0.2">
      <c r="A107" s="341"/>
      <c r="B107" s="615"/>
      <c r="C107" s="512" t="s">
        <v>42</v>
      </c>
      <c r="D107" s="513"/>
      <c r="E107" s="637"/>
      <c r="F107" s="414" t="s">
        <v>144</v>
      </c>
      <c r="G107" s="414"/>
      <c r="H107" s="414"/>
      <c r="I107" s="643"/>
      <c r="J107" s="643"/>
      <c r="K107" s="42" t="s">
        <v>146</v>
      </c>
      <c r="L107" s="376" t="s">
        <v>147</v>
      </c>
      <c r="M107" s="376"/>
      <c r="N107" s="413"/>
      <c r="O107" s="413"/>
      <c r="P107" s="42" t="s">
        <v>145</v>
      </c>
      <c r="Q107" s="561"/>
      <c r="R107" s="16"/>
      <c r="S107" s="430"/>
      <c r="T107" s="326"/>
      <c r="U107" s="324" t="str">
        <f t="shared" si="8"/>
        <v/>
      </c>
      <c r="V107" s="327" t="str">
        <f t="shared" si="9"/>
        <v/>
      </c>
      <c r="W107" s="16"/>
    </row>
    <row r="108" spans="1:23" ht="17.100000000000001" customHeight="1" x14ac:dyDescent="0.2">
      <c r="A108" s="341"/>
      <c r="B108" s="615"/>
      <c r="C108" s="390"/>
      <c r="D108" s="391"/>
      <c r="E108" s="100" t="s">
        <v>101</v>
      </c>
      <c r="F108" s="377" t="s">
        <v>148</v>
      </c>
      <c r="G108" s="377"/>
      <c r="H108" s="377"/>
      <c r="I108" s="312"/>
      <c r="J108" s="312"/>
      <c r="K108" s="312"/>
      <c r="L108" s="378" t="s">
        <v>149</v>
      </c>
      <c r="M108" s="378"/>
      <c r="N108" s="467"/>
      <c r="O108" s="467"/>
      <c r="P108" s="49" t="s">
        <v>150</v>
      </c>
      <c r="Q108" s="624"/>
      <c r="R108" s="16"/>
      <c r="S108" s="432"/>
      <c r="T108" s="327"/>
      <c r="U108" s="203" t="str">
        <f>IF(AND(E108="☑",OR(I108="",N108="")),"ERROR","")</f>
        <v/>
      </c>
      <c r="V108" s="204" t="str">
        <f>IF(U108="ERROR","その他設備の種類および出力を記入してください","")</f>
        <v/>
      </c>
      <c r="W108" s="16"/>
    </row>
    <row r="109" spans="1:23" ht="17.100000000000001" customHeight="1" x14ac:dyDescent="0.2">
      <c r="A109" s="341"/>
      <c r="B109" s="615"/>
      <c r="C109" s="379" t="s">
        <v>43</v>
      </c>
      <c r="D109" s="380"/>
      <c r="E109" s="101" t="s">
        <v>101</v>
      </c>
      <c r="F109" s="297" t="s">
        <v>151</v>
      </c>
      <c r="G109" s="297"/>
      <c r="H109" s="297"/>
      <c r="I109" s="297"/>
      <c r="J109" s="297"/>
      <c r="K109" s="297"/>
      <c r="L109" s="297"/>
      <c r="M109" s="297"/>
      <c r="N109" s="297"/>
      <c r="O109" s="297"/>
      <c r="P109" s="298"/>
      <c r="Q109" s="472" t="s">
        <v>14</v>
      </c>
      <c r="R109" s="16"/>
      <c r="S109" s="457" t="str">
        <f>IF(AND(OR(E103="☑",E104="☑",E105="☑",E108="☑"),OR(COUNTIF(E109:E110,"☑")=0,COUNTIF(E109:E110,"☑")=2)),"ERROR","")</f>
        <v/>
      </c>
      <c r="T109" s="325" t="str">
        <f>IF(S109="ERROR","燃料の種類及び供給方法欄を記入してください","")</f>
        <v/>
      </c>
      <c r="U109" s="322" t="str">
        <f>IF(AND(E110="☑",OR(H110="",L110="")),"ERROR","")</f>
        <v/>
      </c>
      <c r="V109" s="325" t="str">
        <f>IF(U109="ERROR","燃料の種類及び供給方法を記入してください","")</f>
        <v/>
      </c>
      <c r="W109" s="16"/>
    </row>
    <row r="110" spans="1:23" ht="17.100000000000001" customHeight="1" thickBot="1" x14ac:dyDescent="0.25">
      <c r="A110" s="343"/>
      <c r="B110" s="616"/>
      <c r="C110" s="381"/>
      <c r="D110" s="382"/>
      <c r="E110" s="102" t="s">
        <v>101</v>
      </c>
      <c r="F110" s="383" t="s">
        <v>152</v>
      </c>
      <c r="G110" s="383"/>
      <c r="H110" s="386"/>
      <c r="I110" s="386"/>
      <c r="J110" s="384" t="s">
        <v>153</v>
      </c>
      <c r="K110" s="384"/>
      <c r="L110" s="385"/>
      <c r="M110" s="385"/>
      <c r="N110" s="385"/>
      <c r="O110" s="385"/>
      <c r="P110" s="50" t="s">
        <v>154</v>
      </c>
      <c r="Q110" s="641"/>
      <c r="R110" s="16"/>
      <c r="S110" s="438"/>
      <c r="T110" s="428"/>
      <c r="U110" s="398"/>
      <c r="V110" s="428"/>
      <c r="W110" s="16"/>
    </row>
    <row r="111" spans="1:23" ht="33" customHeight="1" x14ac:dyDescent="0.2">
      <c r="A111" s="514" t="s">
        <v>44</v>
      </c>
      <c r="B111" s="515"/>
      <c r="C111" s="521" t="s">
        <v>45</v>
      </c>
      <c r="D111" s="522"/>
      <c r="E111" s="103" t="s">
        <v>101</v>
      </c>
      <c r="F111" s="638" t="s">
        <v>267</v>
      </c>
      <c r="G111" s="639"/>
      <c r="H111" s="639"/>
      <c r="I111" s="639"/>
      <c r="J111" s="639"/>
      <c r="K111" s="104" t="s">
        <v>101</v>
      </c>
      <c r="L111" s="638" t="s">
        <v>268</v>
      </c>
      <c r="M111" s="639"/>
      <c r="N111" s="639"/>
      <c r="O111" s="639"/>
      <c r="P111" s="640"/>
      <c r="Q111" s="149" t="s">
        <v>14</v>
      </c>
      <c r="R111" s="16"/>
      <c r="S111" s="218" t="str">
        <f>IF(AND(AND(OR(E88="☑",E89&gt;=1),E92&gt;=1),OR(COUNTIF(E111:K111,"☑")=0,COUNTIF(E111:K111,"☑")=2)),"ERROR","")</f>
        <v/>
      </c>
      <c r="T111" s="224" t="str">
        <f>IF(S111="ERROR","「既存住宅」または「新規建設」のいずれか１つを選択してください","")</f>
        <v/>
      </c>
      <c r="U111" s="222"/>
      <c r="V111" s="223"/>
      <c r="W111" s="16"/>
    </row>
    <row r="112" spans="1:23" ht="17.100000000000001" customHeight="1" x14ac:dyDescent="0.2">
      <c r="A112" s="516"/>
      <c r="B112" s="517"/>
      <c r="C112" s="308" t="s">
        <v>46</v>
      </c>
      <c r="D112" s="392"/>
      <c r="E112" s="97" t="s">
        <v>101</v>
      </c>
      <c r="F112" s="297" t="s">
        <v>155</v>
      </c>
      <c r="G112" s="297"/>
      <c r="H112" s="297"/>
      <c r="I112" s="297"/>
      <c r="J112" s="297"/>
      <c r="K112" s="297"/>
      <c r="L112" s="297"/>
      <c r="M112" s="297"/>
      <c r="N112" s="297"/>
      <c r="O112" s="297"/>
      <c r="P112" s="298"/>
      <c r="Q112" s="552" t="s">
        <v>25</v>
      </c>
      <c r="R112" s="16"/>
      <c r="S112" s="457" t="str">
        <f t="shared" ref="S112" si="10">IF(AND(AND(OR(E88="☑",E89&gt;=1),E92&gt;=1),E112="☐"),"ERROR","")</f>
        <v/>
      </c>
      <c r="T112" s="325" t="str">
        <f>IF(S112="ERROR","「住宅所有者が合意している」にチェックしてください","")</f>
        <v/>
      </c>
      <c r="U112" s="441"/>
      <c r="V112" s="439"/>
      <c r="W112" s="16"/>
    </row>
    <row r="113" spans="1:23" ht="17.100000000000001" customHeight="1" x14ac:dyDescent="0.2">
      <c r="A113" s="518"/>
      <c r="B113" s="517"/>
      <c r="C113" s="311"/>
      <c r="D113" s="366"/>
      <c r="E113" s="375" t="s">
        <v>158</v>
      </c>
      <c r="F113" s="376"/>
      <c r="G113" s="376"/>
      <c r="H113" s="376"/>
      <c r="I113" s="376"/>
      <c r="J113" s="376"/>
      <c r="K113" s="376"/>
      <c r="L113" s="523"/>
      <c r="M113" s="523"/>
      <c r="N113" s="523"/>
      <c r="O113" s="414" t="s">
        <v>157</v>
      </c>
      <c r="P113" s="504"/>
      <c r="Q113" s="554"/>
      <c r="R113" s="16"/>
      <c r="S113" s="432"/>
      <c r="T113" s="327"/>
      <c r="U113" s="442"/>
      <c r="V113" s="440"/>
      <c r="W113" s="16"/>
    </row>
    <row r="114" spans="1:23" ht="17.100000000000001" customHeight="1" x14ac:dyDescent="0.2">
      <c r="A114" s="518"/>
      <c r="B114" s="517"/>
      <c r="C114" s="308" t="s">
        <v>47</v>
      </c>
      <c r="D114" s="392"/>
      <c r="E114" s="97" t="s">
        <v>101</v>
      </c>
      <c r="F114" s="297" t="s">
        <v>156</v>
      </c>
      <c r="G114" s="297"/>
      <c r="H114" s="297"/>
      <c r="I114" s="297"/>
      <c r="J114" s="297"/>
      <c r="K114" s="297"/>
      <c r="L114" s="297"/>
      <c r="M114" s="297"/>
      <c r="N114" s="297"/>
      <c r="O114" s="297"/>
      <c r="P114" s="298"/>
      <c r="Q114" s="552" t="s">
        <v>25</v>
      </c>
      <c r="R114" s="16"/>
      <c r="S114" s="457" t="str">
        <f>IF(AND(AND(OR(E88="☑",E89&gt;=1),E92&gt;=1),E114="☐"),"ERROR","")</f>
        <v/>
      </c>
      <c r="T114" s="325" t="str">
        <f>IF(S114="ERROR","「住宅居住者が合意している」にチェックしてください","")</f>
        <v/>
      </c>
      <c r="U114" s="441"/>
      <c r="V114" s="439"/>
      <c r="W114" s="16"/>
    </row>
    <row r="115" spans="1:23" ht="17.100000000000001" customHeight="1" thickBot="1" x14ac:dyDescent="0.25">
      <c r="A115" s="519"/>
      <c r="B115" s="520"/>
      <c r="C115" s="393"/>
      <c r="D115" s="394"/>
      <c r="E115" s="634" t="s">
        <v>160</v>
      </c>
      <c r="F115" s="384"/>
      <c r="G115" s="384"/>
      <c r="H115" s="384"/>
      <c r="I115" s="384"/>
      <c r="J115" s="384"/>
      <c r="K115" s="384"/>
      <c r="L115" s="374"/>
      <c r="M115" s="374"/>
      <c r="N115" s="374"/>
      <c r="O115" s="383" t="s">
        <v>159</v>
      </c>
      <c r="P115" s="524"/>
      <c r="Q115" s="581"/>
      <c r="R115" s="16"/>
      <c r="S115" s="438"/>
      <c r="T115" s="428"/>
      <c r="U115" s="443"/>
      <c r="V115" s="444"/>
      <c r="W115" s="16"/>
    </row>
    <row r="116" spans="1:23" ht="17.100000000000001" customHeight="1" x14ac:dyDescent="0.2">
      <c r="A116" s="362" t="s">
        <v>48</v>
      </c>
      <c r="B116" s="359"/>
      <c r="C116" s="359"/>
      <c r="D116" s="360"/>
      <c r="E116" s="101" t="s">
        <v>101</v>
      </c>
      <c r="F116" s="404" t="s">
        <v>161</v>
      </c>
      <c r="G116" s="404"/>
      <c r="H116" s="404"/>
      <c r="I116" s="404"/>
      <c r="J116" s="404"/>
      <c r="K116" s="404"/>
      <c r="L116" s="404"/>
      <c r="M116" s="404"/>
      <c r="N116" s="404"/>
      <c r="O116" s="404"/>
      <c r="P116" s="410"/>
      <c r="Q116" s="580" t="s">
        <v>25</v>
      </c>
      <c r="R116" s="16"/>
      <c r="S116" s="429" t="str">
        <f>IF(AND(AND(OR(E88="☑",E89&gt;=1),E92&gt;=1),OR(COUNTIF(E116:E117,"☑")=0,COUNTIF(E116:E117,"☑")=2)),"ERROR","")</f>
        <v/>
      </c>
      <c r="T116" s="427" t="str">
        <f>IF(S116="ERROR","設備管理について「委託しない」または「委託する」のいずれか１つを選択してください","")</f>
        <v/>
      </c>
      <c r="U116" s="397" t="str">
        <f>IF(AND(E117="☑",OR(COUNTIF(I117:M117,"☑")=0,COUNTIF(I117:M117,"☑")=2)),"ERROR","")</f>
        <v/>
      </c>
      <c r="V116" s="427" t="str">
        <f>IF(U116="ERROR","「契約締結」または「契約予定」のいずれか１つを選択してください","")</f>
        <v/>
      </c>
      <c r="W116" s="16"/>
    </row>
    <row r="117" spans="1:23" ht="17.100000000000001" customHeight="1" x14ac:dyDescent="0.2">
      <c r="A117" s="363"/>
      <c r="B117" s="361"/>
      <c r="C117" s="361"/>
      <c r="D117" s="310"/>
      <c r="E117" s="105" t="s">
        <v>101</v>
      </c>
      <c r="F117" s="507" t="s">
        <v>164</v>
      </c>
      <c r="G117" s="507"/>
      <c r="H117" s="507"/>
      <c r="I117" s="106" t="s">
        <v>101</v>
      </c>
      <c r="J117" s="507" t="s">
        <v>163</v>
      </c>
      <c r="K117" s="507"/>
      <c r="L117" s="507"/>
      <c r="M117" s="122" t="s">
        <v>101</v>
      </c>
      <c r="N117" s="507" t="s">
        <v>162</v>
      </c>
      <c r="O117" s="507"/>
      <c r="P117" s="508"/>
      <c r="Q117" s="553"/>
      <c r="R117" s="16"/>
      <c r="S117" s="430"/>
      <c r="T117" s="326"/>
      <c r="U117" s="324"/>
      <c r="V117" s="327"/>
      <c r="W117" s="16"/>
    </row>
    <row r="118" spans="1:23" ht="21.6" customHeight="1" x14ac:dyDescent="0.2">
      <c r="A118" s="363"/>
      <c r="B118" s="361"/>
      <c r="C118" s="361"/>
      <c r="D118" s="310"/>
      <c r="E118" s="39"/>
      <c r="F118" s="98" t="s">
        <v>101</v>
      </c>
      <c r="G118" s="602" t="s">
        <v>165</v>
      </c>
      <c r="H118" s="602"/>
      <c r="I118" s="602"/>
      <c r="J118" s="602"/>
      <c r="K118" s="602"/>
      <c r="L118" s="602"/>
      <c r="M118" s="602"/>
      <c r="N118" s="602"/>
      <c r="O118" s="602"/>
      <c r="P118" s="603"/>
      <c r="Q118" s="553"/>
      <c r="R118" s="16"/>
      <c r="S118" s="430"/>
      <c r="T118" s="326"/>
      <c r="U118" s="322" t="str">
        <f>IF(AND(E117="☑",OR(F118="☐",F119="☐")),"ERROR","")</f>
        <v/>
      </c>
      <c r="V118" s="436" t="str">
        <f>IF(U118="ERROR","「委託期間終了後を考慮して契約を締結した。」および「受託者の業務や納税、財務の状況等を考慮して契約を締結した。」の両方にチェックしてください","")</f>
        <v/>
      </c>
      <c r="W118" s="16"/>
    </row>
    <row r="119" spans="1:23" ht="21.6" customHeight="1" thickBot="1" x14ac:dyDescent="0.25">
      <c r="A119" s="505"/>
      <c r="B119" s="506"/>
      <c r="C119" s="506"/>
      <c r="D119" s="394"/>
      <c r="E119" s="40"/>
      <c r="F119" s="107" t="s">
        <v>101</v>
      </c>
      <c r="G119" s="604" t="s">
        <v>166</v>
      </c>
      <c r="H119" s="604"/>
      <c r="I119" s="604"/>
      <c r="J119" s="604"/>
      <c r="K119" s="604"/>
      <c r="L119" s="604"/>
      <c r="M119" s="604"/>
      <c r="N119" s="604"/>
      <c r="O119" s="604"/>
      <c r="P119" s="605"/>
      <c r="Q119" s="581"/>
      <c r="R119" s="16"/>
      <c r="S119" s="438"/>
      <c r="T119" s="428"/>
      <c r="U119" s="398"/>
      <c r="V119" s="437"/>
      <c r="W119" s="16"/>
    </row>
    <row r="120" spans="1:23" ht="17.100000000000001" customHeight="1" x14ac:dyDescent="0.2">
      <c r="A120" s="362" t="s">
        <v>49</v>
      </c>
      <c r="B120" s="359"/>
      <c r="C120" s="359"/>
      <c r="D120" s="360"/>
      <c r="E120" s="101" t="s">
        <v>101</v>
      </c>
      <c r="F120" s="173" t="s">
        <v>233</v>
      </c>
      <c r="G120" s="412"/>
      <c r="H120" s="412"/>
      <c r="I120" s="412"/>
      <c r="J120" s="412"/>
      <c r="K120" s="412"/>
      <c r="L120" s="412"/>
      <c r="M120" s="412"/>
      <c r="N120" s="412"/>
      <c r="O120" s="412"/>
      <c r="P120" s="174" t="s">
        <v>118</v>
      </c>
      <c r="Q120" s="373" t="s">
        <v>101</v>
      </c>
      <c r="R120" s="16"/>
      <c r="S120" s="218" t="str">
        <f>IF(AND(AND(OR(E88="☑",E89&gt;=1),E92&gt;=1),OR(COUNTIF(E120:E121,"☑")=0,COUNTIF(E120:E121,"☑")=2,AND(E121="☑",G121=""),AND(E120="☑",G120=""))),"ERROR","")</f>
        <v/>
      </c>
      <c r="T120" s="219" t="str">
        <f>IF(S120="ERROR","「無し」または「有り」のいずれか１つを選択。浸水対策が「無し」の場合、今後の浸水対策についての検討方針を記入。","")</f>
        <v/>
      </c>
      <c r="U120" s="397" t="str">
        <f>IF(AND(Q120="☑",E120="☐",E121="☐"),"ERROR","")</f>
        <v/>
      </c>
      <c r="V120" s="427" t="str">
        <f>IF(U120="ERROR","入力が不完全なまま「公開」にチェックがされています","")</f>
        <v/>
      </c>
      <c r="W120" s="16"/>
    </row>
    <row r="121" spans="1:23" ht="17.100000000000001" customHeight="1" thickBot="1" x14ac:dyDescent="0.25">
      <c r="A121" s="505"/>
      <c r="B121" s="506"/>
      <c r="C121" s="506"/>
      <c r="D121" s="394"/>
      <c r="E121" s="102" t="s">
        <v>101</v>
      </c>
      <c r="F121" s="84" t="s">
        <v>167</v>
      </c>
      <c r="G121" s="386"/>
      <c r="H121" s="386"/>
      <c r="I121" s="386"/>
      <c r="J121" s="386"/>
      <c r="K121" s="386"/>
      <c r="L121" s="386"/>
      <c r="M121" s="386"/>
      <c r="N121" s="386"/>
      <c r="O121" s="386"/>
      <c r="P121" s="12" t="s">
        <v>154</v>
      </c>
      <c r="Q121" s="268"/>
      <c r="R121" s="16"/>
      <c r="S121" s="216" t="str">
        <f>IF(AND(E121="☑",G121=""),"ERROR","")</f>
        <v/>
      </c>
      <c r="T121" s="217" t="str">
        <f>IF(S121="ERROR","浸水対策の内容を記入。","")</f>
        <v/>
      </c>
      <c r="U121" s="398"/>
      <c r="V121" s="428"/>
      <c r="W121" s="16"/>
    </row>
    <row r="122" spans="1:23" ht="33" customHeight="1" thickBot="1" x14ac:dyDescent="0.25">
      <c r="A122" s="387" t="s">
        <v>50</v>
      </c>
      <c r="B122" s="388"/>
      <c r="C122" s="388"/>
      <c r="D122" s="389"/>
      <c r="E122" s="509"/>
      <c r="F122" s="510"/>
      <c r="G122" s="510"/>
      <c r="H122" s="510"/>
      <c r="I122" s="510"/>
      <c r="J122" s="510"/>
      <c r="K122" s="511"/>
      <c r="L122" s="511"/>
      <c r="M122" s="511"/>
      <c r="N122" s="511"/>
      <c r="O122" s="511"/>
      <c r="P122" s="511"/>
      <c r="Q122" s="150" t="s">
        <v>6</v>
      </c>
      <c r="R122" s="16"/>
      <c r="S122" s="213"/>
      <c r="T122" s="214"/>
      <c r="U122" s="215"/>
      <c r="V122" s="125"/>
      <c r="W122" s="16"/>
    </row>
    <row r="123" spans="1:23" ht="23.25" customHeight="1" x14ac:dyDescent="0.2">
      <c r="A123" s="11" t="s">
        <v>11</v>
      </c>
      <c r="B123" s="11"/>
      <c r="C123" s="22"/>
      <c r="D123" s="22"/>
      <c r="E123" s="23"/>
      <c r="F123" s="16"/>
      <c r="G123" s="16"/>
      <c r="H123" s="13"/>
      <c r="I123" s="16"/>
      <c r="J123" s="16"/>
      <c r="K123" s="16"/>
      <c r="L123" s="16"/>
      <c r="M123" s="16"/>
      <c r="N123" s="16"/>
      <c r="O123" s="16"/>
      <c r="P123" s="16"/>
      <c r="Q123" s="27"/>
      <c r="R123" s="16"/>
      <c r="S123" s="128"/>
      <c r="T123" s="118"/>
      <c r="U123" s="128"/>
      <c r="V123" s="118"/>
      <c r="W123" s="16"/>
    </row>
    <row r="124" spans="1:23" ht="24.75" customHeight="1" x14ac:dyDescent="0.2">
      <c r="A124" s="286" t="s">
        <v>247</v>
      </c>
      <c r="B124" s="286"/>
      <c r="C124" s="286"/>
      <c r="D124" s="286"/>
      <c r="E124" s="286"/>
      <c r="F124" s="286"/>
      <c r="G124" s="286"/>
      <c r="H124" s="286"/>
      <c r="I124" s="286"/>
      <c r="J124" s="286"/>
      <c r="K124" s="286"/>
      <c r="L124" s="286"/>
      <c r="M124" s="286"/>
      <c r="N124" s="286"/>
      <c r="O124" s="286"/>
      <c r="P124" s="286"/>
      <c r="Q124" s="151"/>
      <c r="R124" s="16"/>
      <c r="S124" s="128"/>
      <c r="T124" s="118"/>
      <c r="U124" s="128"/>
      <c r="V124" s="118"/>
      <c r="W124" s="16"/>
    </row>
    <row r="125" spans="1:23" ht="23.25" customHeight="1" x14ac:dyDescent="0.2">
      <c r="A125" s="369" t="s">
        <v>301</v>
      </c>
      <c r="B125" s="369"/>
      <c r="C125" s="369"/>
      <c r="D125" s="369"/>
      <c r="E125" s="369"/>
      <c r="F125" s="369"/>
      <c r="G125" s="369"/>
      <c r="H125" s="369"/>
      <c r="I125" s="369"/>
      <c r="J125" s="369"/>
      <c r="K125" s="369"/>
      <c r="L125" s="369"/>
      <c r="M125" s="369"/>
      <c r="N125" s="369"/>
      <c r="O125" s="369"/>
      <c r="P125" s="369"/>
      <c r="Q125" s="369"/>
      <c r="R125" s="16"/>
      <c r="S125" s="128"/>
      <c r="T125" s="118"/>
      <c r="U125" s="128"/>
      <c r="V125" s="118"/>
      <c r="W125" s="16"/>
    </row>
    <row r="126" spans="1:23" ht="64.8" customHeight="1" thickBot="1" x14ac:dyDescent="0.25">
      <c r="A126" s="370" t="s">
        <v>300</v>
      </c>
      <c r="B126" s="370"/>
      <c r="C126" s="370"/>
      <c r="D126" s="370"/>
      <c r="E126" s="370"/>
      <c r="F126" s="370"/>
      <c r="G126" s="370"/>
      <c r="H126" s="370"/>
      <c r="I126" s="370"/>
      <c r="J126" s="370"/>
      <c r="K126" s="370"/>
      <c r="L126" s="370"/>
      <c r="M126" s="370"/>
      <c r="N126" s="370"/>
      <c r="O126" s="370"/>
      <c r="P126" s="371"/>
      <c r="Q126" s="152" t="s">
        <v>8</v>
      </c>
      <c r="R126" s="16"/>
      <c r="S126" s="128"/>
      <c r="T126" s="118"/>
      <c r="U126" s="128"/>
      <c r="V126" s="118"/>
      <c r="W126" s="16"/>
    </row>
    <row r="127" spans="1:23" ht="21" customHeight="1" x14ac:dyDescent="0.2">
      <c r="A127" s="339" t="s">
        <v>240</v>
      </c>
      <c r="B127" s="340"/>
      <c r="C127" s="306" t="s">
        <v>239</v>
      </c>
      <c r="D127" s="272"/>
      <c r="E127" s="113" t="s">
        <v>101</v>
      </c>
      <c r="F127" s="372" t="s">
        <v>242</v>
      </c>
      <c r="G127" s="372"/>
      <c r="H127" s="372"/>
      <c r="I127" s="372"/>
      <c r="J127" s="372"/>
      <c r="K127" s="265"/>
      <c r="L127" s="263" t="s">
        <v>110</v>
      </c>
      <c r="M127" s="265"/>
      <c r="N127" s="263" t="s">
        <v>111</v>
      </c>
      <c r="O127" s="265"/>
      <c r="P127" s="57" t="s">
        <v>130</v>
      </c>
      <c r="Q127" s="269" t="s">
        <v>56</v>
      </c>
      <c r="R127" s="16"/>
      <c r="S127" s="201" t="str">
        <f>IF(AND(E127="☑",OR(K127="",M127="",O127="")),"ERROR","")</f>
        <v/>
      </c>
      <c r="T127" s="204" t="str">
        <f>IF(S127="ERROR","対策年月日を記入してください","")</f>
        <v/>
      </c>
      <c r="U127" s="197"/>
      <c r="V127" s="205"/>
      <c r="W127" s="16"/>
    </row>
    <row r="128" spans="1:23" ht="35.4" customHeight="1" x14ac:dyDescent="0.2">
      <c r="A128" s="341"/>
      <c r="B128" s="342"/>
      <c r="C128" s="307"/>
      <c r="D128" s="274"/>
      <c r="E128" s="300" t="s">
        <v>281</v>
      </c>
      <c r="F128" s="301"/>
      <c r="G128" s="301"/>
      <c r="H128" s="301"/>
      <c r="I128" s="301"/>
      <c r="J128" s="301"/>
      <c r="K128" s="301"/>
      <c r="L128" s="301"/>
      <c r="M128" s="301"/>
      <c r="N128" s="301"/>
      <c r="O128" s="301"/>
      <c r="P128" s="302"/>
      <c r="Q128" s="270"/>
      <c r="R128" s="16"/>
      <c r="S128" s="212"/>
      <c r="T128" s="207"/>
      <c r="U128" s="206" t="str">
        <f>IF(AND(Q128="☑",E127="☐"),"ERROR","")</f>
        <v/>
      </c>
      <c r="V128" s="207" t="str">
        <f>IF(U128="ERROR","入力が不完全なまま「公開」にチェックがされています","")</f>
        <v/>
      </c>
      <c r="W128" s="16"/>
    </row>
    <row r="129" spans="1:23" ht="21" customHeight="1" x14ac:dyDescent="0.2">
      <c r="A129" s="341"/>
      <c r="B129" s="342"/>
      <c r="C129" s="275" t="s">
        <v>283</v>
      </c>
      <c r="D129" s="276"/>
      <c r="E129" s="97" t="s">
        <v>101</v>
      </c>
      <c r="F129" s="285" t="s">
        <v>282</v>
      </c>
      <c r="G129" s="285"/>
      <c r="H129" s="285"/>
      <c r="I129" s="285"/>
      <c r="J129" s="285"/>
      <c r="K129" s="191"/>
      <c r="L129" s="68" t="s">
        <v>110</v>
      </c>
      <c r="M129" s="191"/>
      <c r="N129" s="68" t="s">
        <v>111</v>
      </c>
      <c r="O129" s="191"/>
      <c r="P129" s="192" t="s">
        <v>130</v>
      </c>
      <c r="Q129" s="287" t="s">
        <v>56</v>
      </c>
      <c r="R129" s="16"/>
      <c r="S129" s="201" t="str">
        <f>IF(AND(E129="☑",OR(K129="",M129="",O129="")),"ERROR","")</f>
        <v/>
      </c>
      <c r="T129" s="204" t="str">
        <f>IF(S129="ERROR","対策年月日を記入してください","")</f>
        <v/>
      </c>
      <c r="U129" s="197"/>
      <c r="V129" s="205"/>
      <c r="W129" s="16"/>
    </row>
    <row r="130" spans="1:23" ht="11.85" customHeight="1" x14ac:dyDescent="0.2">
      <c r="A130" s="341"/>
      <c r="B130" s="342"/>
      <c r="C130" s="273"/>
      <c r="D130" s="274"/>
      <c r="E130" s="331" t="s">
        <v>284</v>
      </c>
      <c r="F130" s="332"/>
      <c r="G130" s="332"/>
      <c r="H130" s="332"/>
      <c r="I130" s="332"/>
      <c r="J130" s="332"/>
      <c r="K130" s="332"/>
      <c r="L130" s="332"/>
      <c r="M130" s="332"/>
      <c r="N130" s="332"/>
      <c r="O130" s="332"/>
      <c r="P130" s="333"/>
      <c r="Q130" s="288"/>
      <c r="R130" s="16"/>
      <c r="S130" s="328"/>
      <c r="T130" s="321"/>
      <c r="U130" s="322"/>
      <c r="V130" s="325"/>
      <c r="W130" s="16"/>
    </row>
    <row r="131" spans="1:23" ht="11.85" customHeight="1" x14ac:dyDescent="0.2">
      <c r="A131" s="341"/>
      <c r="B131" s="342"/>
      <c r="C131" s="273"/>
      <c r="D131" s="274"/>
      <c r="E131" s="334"/>
      <c r="F131" s="332"/>
      <c r="G131" s="332"/>
      <c r="H131" s="332"/>
      <c r="I131" s="332"/>
      <c r="J131" s="332"/>
      <c r="K131" s="332"/>
      <c r="L131" s="332"/>
      <c r="M131" s="332"/>
      <c r="N131" s="332"/>
      <c r="O131" s="332"/>
      <c r="P131" s="333"/>
      <c r="Q131" s="288"/>
      <c r="R131" s="16"/>
      <c r="S131" s="328"/>
      <c r="T131" s="321"/>
      <c r="U131" s="323"/>
      <c r="V131" s="326"/>
      <c r="W131" s="16"/>
    </row>
    <row r="132" spans="1:23" ht="11.85" customHeight="1" x14ac:dyDescent="0.2">
      <c r="A132" s="341"/>
      <c r="B132" s="342"/>
      <c r="C132" s="277"/>
      <c r="D132" s="278"/>
      <c r="E132" s="335"/>
      <c r="F132" s="336"/>
      <c r="G132" s="336"/>
      <c r="H132" s="336"/>
      <c r="I132" s="336"/>
      <c r="J132" s="336"/>
      <c r="K132" s="336"/>
      <c r="L132" s="336"/>
      <c r="M132" s="336"/>
      <c r="N132" s="336"/>
      <c r="O132" s="336"/>
      <c r="P132" s="337"/>
      <c r="Q132" s="270"/>
      <c r="R132" s="16"/>
      <c r="S132" s="328"/>
      <c r="T132" s="321"/>
      <c r="U132" s="324"/>
      <c r="V132" s="327"/>
      <c r="W132" s="16"/>
    </row>
    <row r="133" spans="1:23" ht="21" customHeight="1" x14ac:dyDescent="0.2">
      <c r="A133" s="341"/>
      <c r="B133" s="342"/>
      <c r="C133" s="307" t="s">
        <v>260</v>
      </c>
      <c r="D133" s="274"/>
      <c r="E133" s="97" t="s">
        <v>101</v>
      </c>
      <c r="F133" s="285" t="s">
        <v>261</v>
      </c>
      <c r="G133" s="285"/>
      <c r="H133" s="285"/>
      <c r="I133" s="285"/>
      <c r="J133" s="285"/>
      <c r="K133" s="191"/>
      <c r="L133" s="68" t="s">
        <v>110</v>
      </c>
      <c r="M133" s="191"/>
      <c r="N133" s="68" t="s">
        <v>111</v>
      </c>
      <c r="O133" s="191"/>
      <c r="P133" s="192" t="s">
        <v>130</v>
      </c>
      <c r="Q133" s="287" t="s">
        <v>56</v>
      </c>
      <c r="R133" s="16"/>
      <c r="S133" s="201" t="str">
        <f>IF(AND(E133="☑",OR(K133="",M133="",O133="")),"ERROR","")</f>
        <v/>
      </c>
      <c r="T133" s="204" t="str">
        <f>IF(S133="ERROR","確保年月日を記入してください","")</f>
        <v/>
      </c>
      <c r="U133" s="197"/>
      <c r="V133" s="196"/>
      <c r="W133" s="16"/>
    </row>
    <row r="134" spans="1:23" ht="21" customHeight="1" x14ac:dyDescent="0.2">
      <c r="A134" s="341"/>
      <c r="B134" s="342"/>
      <c r="C134" s="307"/>
      <c r="D134" s="274"/>
      <c r="E134" s="193" t="s">
        <v>101</v>
      </c>
      <c r="F134" s="283" t="s">
        <v>275</v>
      </c>
      <c r="G134" s="283"/>
      <c r="H134" s="283"/>
      <c r="I134" s="283"/>
      <c r="J134" s="283"/>
      <c r="K134" s="283"/>
      <c r="L134" s="283"/>
      <c r="M134" s="283"/>
      <c r="N134" s="283"/>
      <c r="O134" s="283"/>
      <c r="P134" s="284"/>
      <c r="Q134" s="330"/>
      <c r="R134" s="16"/>
      <c r="S134" s="201" t="str">
        <f>IF(E133="☑",IF(E134="☑","","ERROR"),IF(E134="☑","ERROR",""))</f>
        <v/>
      </c>
      <c r="T134" s="202" t="str">
        <f>IF(S134="ERROR","防災備蓄資器材と備蓄倉庫のどちらも必要です","")</f>
        <v/>
      </c>
      <c r="U134" s="203" t="str">
        <f>IF(AND(Q135="☑",OR(E133="☐",E134="☐")),"ERROR","")</f>
        <v/>
      </c>
      <c r="V134" s="202" t="str">
        <f>IF(U134="ERROR","入力が不完全なまま「公開」にチェックがされています","")</f>
        <v/>
      </c>
      <c r="W134" s="16"/>
    </row>
    <row r="135" spans="1:23" ht="21" customHeight="1" x14ac:dyDescent="0.2">
      <c r="A135" s="341"/>
      <c r="B135" s="342"/>
      <c r="C135" s="307"/>
      <c r="D135" s="274"/>
      <c r="E135" s="299" t="s">
        <v>269</v>
      </c>
      <c r="F135" s="295"/>
      <c r="G135" s="295"/>
      <c r="H135" s="295"/>
      <c r="I135" s="295"/>
      <c r="J135" s="295"/>
      <c r="K135" s="295"/>
      <c r="L135" s="295"/>
      <c r="M135" s="295"/>
      <c r="N135" s="295"/>
      <c r="O135" s="295"/>
      <c r="P135" s="296"/>
      <c r="Q135" s="329" t="s">
        <v>101</v>
      </c>
      <c r="R135" s="16"/>
      <c r="S135" s="195"/>
      <c r="T135" s="196"/>
      <c r="U135" s="197"/>
      <c r="V135" s="196"/>
      <c r="W135" s="16"/>
    </row>
    <row r="136" spans="1:23" ht="21" customHeight="1" thickBot="1" x14ac:dyDescent="0.25">
      <c r="A136" s="343"/>
      <c r="B136" s="344"/>
      <c r="C136" s="338"/>
      <c r="D136" s="290"/>
      <c r="E136" s="181" t="s">
        <v>244</v>
      </c>
      <c r="F136" s="291"/>
      <c r="G136" s="291"/>
      <c r="H136" s="291"/>
      <c r="I136" s="291"/>
      <c r="J136" s="291"/>
      <c r="K136" s="291"/>
      <c r="L136" s="291"/>
      <c r="M136" s="291"/>
      <c r="N136" s="291"/>
      <c r="O136" s="291"/>
      <c r="P136" s="180" t="s">
        <v>245</v>
      </c>
      <c r="Q136" s="268"/>
      <c r="R136" s="16"/>
      <c r="S136" s="198" t="str">
        <f>IF(AND(OR(E133="☑",E134="☑"),F136=""),"ERROR","")</f>
        <v/>
      </c>
      <c r="T136" s="199" t="str">
        <f>IF(S136="ERROR","確保している防災備蓄資器材を記入してください","")</f>
        <v/>
      </c>
      <c r="U136" s="200" t="str">
        <f>IF(AND(F136&lt;&gt;"",E133="☐"),"ERROR","")</f>
        <v/>
      </c>
      <c r="V136" s="199" t="str">
        <f>IF(U136="ERROR","「防災備蓄資器材の確保済み」に☑がありません","")</f>
        <v/>
      </c>
      <c r="W136" s="16"/>
    </row>
    <row r="137" spans="1:23" ht="21" customHeight="1" x14ac:dyDescent="0.2">
      <c r="A137" s="339" t="s">
        <v>241</v>
      </c>
      <c r="B137" s="340"/>
      <c r="C137" s="271" t="s">
        <v>239</v>
      </c>
      <c r="D137" s="272"/>
      <c r="E137" s="101" t="s">
        <v>101</v>
      </c>
      <c r="F137" s="294" t="s">
        <v>243</v>
      </c>
      <c r="G137" s="294"/>
      <c r="H137" s="294"/>
      <c r="I137" s="294"/>
      <c r="J137" s="294"/>
      <c r="K137" s="98"/>
      <c r="L137" s="12" t="s">
        <v>110</v>
      </c>
      <c r="M137" s="98"/>
      <c r="N137" s="295" t="s">
        <v>134</v>
      </c>
      <c r="O137" s="295"/>
      <c r="P137" s="296"/>
      <c r="Q137" s="269" t="s">
        <v>56</v>
      </c>
      <c r="R137" s="16"/>
      <c r="S137" s="201" t="str">
        <f>IF(AND(E137="☑",OR(K137="",M137="")),"ERROR","")</f>
        <v/>
      </c>
      <c r="T137" s="204" t="str">
        <f>IF(S137="ERROR","対策予定年月を記入してください","")</f>
        <v/>
      </c>
      <c r="U137" s="197"/>
      <c r="V137" s="205"/>
      <c r="W137" s="16"/>
    </row>
    <row r="138" spans="1:23" ht="35.4" customHeight="1" x14ac:dyDescent="0.2">
      <c r="A138" s="341"/>
      <c r="B138" s="342"/>
      <c r="C138" s="273"/>
      <c r="D138" s="274"/>
      <c r="E138" s="300" t="s">
        <v>295</v>
      </c>
      <c r="F138" s="301"/>
      <c r="G138" s="301"/>
      <c r="H138" s="301"/>
      <c r="I138" s="301"/>
      <c r="J138" s="301"/>
      <c r="K138" s="301"/>
      <c r="L138" s="301"/>
      <c r="M138" s="301"/>
      <c r="N138" s="301"/>
      <c r="O138" s="301"/>
      <c r="P138" s="302"/>
      <c r="Q138" s="270"/>
      <c r="R138" s="16"/>
      <c r="S138" s="212"/>
      <c r="T138" s="207"/>
      <c r="U138" s="206"/>
      <c r="V138" s="207"/>
      <c r="W138" s="16"/>
    </row>
    <row r="139" spans="1:23" ht="21" customHeight="1" x14ac:dyDescent="0.2">
      <c r="A139" s="341"/>
      <c r="B139" s="342"/>
      <c r="C139" s="275" t="s">
        <v>283</v>
      </c>
      <c r="D139" s="276"/>
      <c r="E139" s="97" t="s">
        <v>101</v>
      </c>
      <c r="F139" s="285" t="s">
        <v>285</v>
      </c>
      <c r="G139" s="285"/>
      <c r="H139" s="285"/>
      <c r="I139" s="285"/>
      <c r="J139" s="285"/>
      <c r="K139" s="253"/>
      <c r="L139" s="68" t="s">
        <v>110</v>
      </c>
      <c r="M139" s="253"/>
      <c r="N139" s="297" t="s">
        <v>134</v>
      </c>
      <c r="O139" s="297"/>
      <c r="P139" s="298"/>
      <c r="Q139" s="287" t="s">
        <v>56</v>
      </c>
      <c r="R139" s="16"/>
      <c r="S139" s="201" t="str">
        <f>IF(AND(E139="☑",OR(K139="",M139="")),"ERROR","")</f>
        <v/>
      </c>
      <c r="T139" s="204" t="str">
        <f>IF(S139="ERROR","対策予定年月を記入してください","")</f>
        <v/>
      </c>
      <c r="U139" s="197"/>
      <c r="V139" s="205"/>
      <c r="W139" s="16"/>
    </row>
    <row r="140" spans="1:23" ht="11.85" customHeight="1" x14ac:dyDescent="0.2">
      <c r="A140" s="341"/>
      <c r="B140" s="342"/>
      <c r="C140" s="273"/>
      <c r="D140" s="274"/>
      <c r="E140" s="331" t="s">
        <v>296</v>
      </c>
      <c r="F140" s="332"/>
      <c r="G140" s="332"/>
      <c r="H140" s="332"/>
      <c r="I140" s="332"/>
      <c r="J140" s="332"/>
      <c r="K140" s="332"/>
      <c r="L140" s="332"/>
      <c r="M140" s="332"/>
      <c r="N140" s="332"/>
      <c r="O140" s="332"/>
      <c r="P140" s="333"/>
      <c r="Q140" s="288"/>
      <c r="R140" s="16"/>
      <c r="S140" s="328"/>
      <c r="T140" s="321"/>
      <c r="U140" s="322"/>
      <c r="V140" s="325"/>
      <c r="W140" s="16"/>
    </row>
    <row r="141" spans="1:23" ht="11.85" customHeight="1" x14ac:dyDescent="0.2">
      <c r="A141" s="341"/>
      <c r="B141" s="342"/>
      <c r="C141" s="273"/>
      <c r="D141" s="274"/>
      <c r="E141" s="334"/>
      <c r="F141" s="332"/>
      <c r="G141" s="332"/>
      <c r="H141" s="332"/>
      <c r="I141" s="332"/>
      <c r="J141" s="332"/>
      <c r="K141" s="332"/>
      <c r="L141" s="332"/>
      <c r="M141" s="332"/>
      <c r="N141" s="332"/>
      <c r="O141" s="332"/>
      <c r="P141" s="333"/>
      <c r="Q141" s="288"/>
      <c r="R141" s="16"/>
      <c r="S141" s="328"/>
      <c r="T141" s="321"/>
      <c r="U141" s="323"/>
      <c r="V141" s="326"/>
      <c r="W141" s="16"/>
    </row>
    <row r="142" spans="1:23" ht="11.85" customHeight="1" x14ac:dyDescent="0.2">
      <c r="A142" s="341"/>
      <c r="B142" s="342"/>
      <c r="C142" s="277"/>
      <c r="D142" s="278"/>
      <c r="E142" s="335"/>
      <c r="F142" s="336"/>
      <c r="G142" s="336"/>
      <c r="H142" s="336"/>
      <c r="I142" s="336"/>
      <c r="J142" s="336"/>
      <c r="K142" s="336"/>
      <c r="L142" s="336"/>
      <c r="M142" s="336"/>
      <c r="N142" s="336"/>
      <c r="O142" s="336"/>
      <c r="P142" s="337"/>
      <c r="Q142" s="270"/>
      <c r="R142" s="16"/>
      <c r="S142" s="328"/>
      <c r="T142" s="321"/>
      <c r="U142" s="324"/>
      <c r="V142" s="327"/>
      <c r="W142" s="16"/>
    </row>
    <row r="143" spans="1:23" ht="21" customHeight="1" x14ac:dyDescent="0.2">
      <c r="A143" s="341"/>
      <c r="B143" s="342"/>
      <c r="C143" s="273" t="s">
        <v>262</v>
      </c>
      <c r="D143" s="274"/>
      <c r="E143" s="97" t="s">
        <v>101</v>
      </c>
      <c r="F143" s="285" t="s">
        <v>263</v>
      </c>
      <c r="G143" s="285"/>
      <c r="H143" s="285"/>
      <c r="I143" s="285"/>
      <c r="J143" s="285"/>
      <c r="K143" s="253"/>
      <c r="L143" s="68" t="s">
        <v>110</v>
      </c>
      <c r="M143" s="253"/>
      <c r="N143" s="297" t="s">
        <v>134</v>
      </c>
      <c r="O143" s="297"/>
      <c r="P143" s="298"/>
      <c r="Q143" s="287" t="s">
        <v>56</v>
      </c>
      <c r="R143" s="16"/>
      <c r="S143" s="201" t="str">
        <f>IF(AND(E143="☑",OR(K143="",M143="")),"ERROR","")</f>
        <v/>
      </c>
      <c r="T143" s="204" t="str">
        <f>IF(S143="ERROR","確保予定年月を記入してください","")</f>
        <v/>
      </c>
      <c r="U143" s="197"/>
      <c r="V143" s="205"/>
      <c r="W143" s="16"/>
    </row>
    <row r="144" spans="1:23" ht="21" customHeight="1" x14ac:dyDescent="0.2">
      <c r="A144" s="341"/>
      <c r="B144" s="342"/>
      <c r="C144" s="273"/>
      <c r="D144" s="274"/>
      <c r="E144" s="193" t="s">
        <v>101</v>
      </c>
      <c r="F144" s="283" t="s">
        <v>276</v>
      </c>
      <c r="G144" s="283"/>
      <c r="H144" s="283"/>
      <c r="I144" s="283"/>
      <c r="J144" s="283"/>
      <c r="K144" s="283"/>
      <c r="L144" s="283"/>
      <c r="M144" s="283"/>
      <c r="N144" s="283"/>
      <c r="O144" s="283"/>
      <c r="P144" s="284"/>
      <c r="Q144" s="288"/>
      <c r="R144" s="16"/>
      <c r="S144" s="201" t="str">
        <f>IF(E143="☑",IF(E144="☑","","ERROR"),IF(E144="☑","ERROR",""))</f>
        <v/>
      </c>
      <c r="T144" s="202" t="str">
        <f>IF(S144="ERROR","防災備蓄資器材と備蓄倉庫のどちらも必要です","")</f>
        <v/>
      </c>
      <c r="U144" s="203" t="str">
        <f>IF(AND(Q145="☑",OR(E143="☐",E144="☐")),"ERROR","")</f>
        <v/>
      </c>
      <c r="V144" s="202" t="str">
        <f>IF(U144="ERROR","入力が不完全なまま「公開」にチェックがされています","")</f>
        <v/>
      </c>
      <c r="W144" s="16"/>
    </row>
    <row r="145" spans="1:23" ht="21" customHeight="1" x14ac:dyDescent="0.2">
      <c r="A145" s="341"/>
      <c r="B145" s="342"/>
      <c r="C145" s="273"/>
      <c r="D145" s="274"/>
      <c r="E145" s="299" t="s">
        <v>270</v>
      </c>
      <c r="F145" s="295"/>
      <c r="G145" s="295"/>
      <c r="H145" s="295"/>
      <c r="I145" s="295"/>
      <c r="J145" s="295"/>
      <c r="K145" s="295"/>
      <c r="L145" s="295"/>
      <c r="M145" s="295"/>
      <c r="N145" s="295"/>
      <c r="O145" s="295"/>
      <c r="P145" s="296"/>
      <c r="Q145" s="267" t="s">
        <v>101</v>
      </c>
      <c r="R145" s="16"/>
      <c r="S145" s="195"/>
      <c r="T145" s="196"/>
      <c r="U145" s="197"/>
      <c r="V145" s="196"/>
      <c r="W145" s="16"/>
    </row>
    <row r="146" spans="1:23" ht="21" customHeight="1" thickBot="1" x14ac:dyDescent="0.25">
      <c r="A146" s="343"/>
      <c r="B146" s="344"/>
      <c r="C146" s="289"/>
      <c r="D146" s="290"/>
      <c r="E146" s="181" t="s">
        <v>244</v>
      </c>
      <c r="F146" s="291"/>
      <c r="G146" s="291"/>
      <c r="H146" s="291"/>
      <c r="I146" s="291"/>
      <c r="J146" s="291"/>
      <c r="K146" s="291"/>
      <c r="L146" s="291"/>
      <c r="M146" s="291"/>
      <c r="N146" s="291"/>
      <c r="O146" s="291"/>
      <c r="P146" s="180" t="s">
        <v>245</v>
      </c>
      <c r="Q146" s="268"/>
      <c r="R146" s="16"/>
      <c r="S146" s="198" t="str">
        <f>IF(AND(OR(E143="☑",E144="☑"),F146=""),"ERROR","")</f>
        <v/>
      </c>
      <c r="T146" s="199" t="str">
        <f>IF(S146="ERROR","確保する防災備蓄資器材を記入してください","")</f>
        <v/>
      </c>
      <c r="U146" s="200" t="str">
        <f>IF(AND(F146&lt;&gt;"",E143="☐"),"ERROR","")</f>
        <v/>
      </c>
      <c r="V146" s="199" t="str">
        <f>IF(U146="ERROR","「防災備蓄資器材の確保予定」に☑がありません","")</f>
        <v/>
      </c>
      <c r="W146" s="16"/>
    </row>
    <row r="147" spans="1:23" ht="20.399999999999999" customHeight="1" thickBot="1" x14ac:dyDescent="0.25">
      <c r="A147" s="11" t="s">
        <v>11</v>
      </c>
      <c r="B147" s="11"/>
      <c r="C147" s="22"/>
      <c r="D147" s="22"/>
      <c r="E147" s="23"/>
      <c r="F147" s="16"/>
      <c r="G147" s="16"/>
      <c r="H147" s="13"/>
      <c r="I147" s="16"/>
      <c r="J147" s="16"/>
      <c r="K147" s="16"/>
      <c r="L147" s="16"/>
      <c r="M147" s="16"/>
      <c r="N147" s="16"/>
      <c r="O147" s="16"/>
      <c r="P147" s="16"/>
      <c r="Q147" s="27"/>
      <c r="R147" s="16"/>
      <c r="S147" s="169" t="s">
        <v>218</v>
      </c>
      <c r="T147" s="165">
        <f>COUNTIF(S38:S146,"ERROR")+COUNTIF(U38:U146,"ERROR")</f>
        <v>5</v>
      </c>
      <c r="U147" s="16"/>
      <c r="V147" s="16"/>
      <c r="W147" s="16"/>
    </row>
    <row r="148" spans="1:23" ht="21.75" customHeight="1" x14ac:dyDescent="0.2">
      <c r="A148" s="11" t="s">
        <v>59</v>
      </c>
      <c r="B148" s="11"/>
      <c r="C148" s="22"/>
      <c r="D148" s="22"/>
      <c r="E148" s="23"/>
      <c r="F148" s="16"/>
      <c r="G148" s="16"/>
      <c r="H148" s="13"/>
      <c r="I148" s="16"/>
      <c r="J148" s="16"/>
      <c r="K148" s="16"/>
      <c r="L148" s="16"/>
      <c r="M148" s="16"/>
      <c r="N148" s="16"/>
      <c r="O148" s="16"/>
      <c r="P148" s="16"/>
      <c r="Q148" s="27"/>
      <c r="R148" s="16"/>
      <c r="S148" s="16"/>
      <c r="T148" s="16"/>
      <c r="U148" s="16"/>
      <c r="V148" s="16"/>
      <c r="W148" s="16"/>
    </row>
    <row r="149" spans="1:23" ht="22.5" customHeight="1" thickBot="1" x14ac:dyDescent="0.25">
      <c r="A149" s="29" t="s">
        <v>60</v>
      </c>
      <c r="B149" s="27"/>
      <c r="C149" s="27"/>
      <c r="D149" s="28"/>
      <c r="E149" s="28"/>
      <c r="F149" s="28"/>
      <c r="G149" s="28"/>
      <c r="H149" s="251"/>
      <c r="I149" s="251"/>
      <c r="J149" s="251"/>
      <c r="K149" s="251"/>
      <c r="L149" s="251"/>
      <c r="M149" s="251"/>
      <c r="N149" s="251"/>
      <c r="O149" s="251"/>
      <c r="P149" s="251"/>
      <c r="Q149" s="27"/>
      <c r="R149" s="16"/>
      <c r="S149" s="16"/>
      <c r="T149" s="16"/>
      <c r="U149" s="16"/>
      <c r="V149" s="16"/>
      <c r="W149" s="16"/>
    </row>
    <row r="150" spans="1:23" ht="32.25" customHeight="1" thickBot="1" x14ac:dyDescent="0.25">
      <c r="A150" s="303" t="s">
        <v>51</v>
      </c>
      <c r="B150" s="304"/>
      <c r="C150" s="305"/>
      <c r="D150" s="318" t="s">
        <v>52</v>
      </c>
      <c r="E150" s="319"/>
      <c r="F150" s="319"/>
      <c r="G150" s="320"/>
      <c r="H150" s="281" t="s">
        <v>53</v>
      </c>
      <c r="I150" s="282"/>
      <c r="J150" s="281"/>
      <c r="K150" s="292"/>
      <c r="L150" s="292"/>
      <c r="M150" s="292"/>
      <c r="N150" s="292"/>
      <c r="O150" s="292"/>
      <c r="P150" s="293"/>
      <c r="Q150" s="27"/>
      <c r="R150" s="16"/>
      <c r="S150" s="170" t="s">
        <v>219</v>
      </c>
      <c r="T150" s="166"/>
      <c r="U150" s="166"/>
      <c r="V150" s="16"/>
      <c r="W150" s="16"/>
    </row>
    <row r="151" spans="1:23" ht="30.75" customHeight="1" x14ac:dyDescent="0.2">
      <c r="A151" s="375" t="s">
        <v>61</v>
      </c>
      <c r="B151" s="376"/>
      <c r="C151" s="495"/>
      <c r="D151" s="496" t="s">
        <v>52</v>
      </c>
      <c r="E151" s="497"/>
      <c r="F151" s="497"/>
      <c r="G151" s="498"/>
      <c r="H151" s="499" t="s">
        <v>61</v>
      </c>
      <c r="I151" s="495"/>
      <c r="J151" s="500" t="s">
        <v>52</v>
      </c>
      <c r="K151" s="501"/>
      <c r="L151" s="501"/>
      <c r="M151" s="501"/>
      <c r="N151" s="501"/>
      <c r="O151" s="501"/>
      <c r="P151" s="502"/>
      <c r="Q151" s="27"/>
      <c r="R151" s="16"/>
      <c r="S151" s="170" t="s">
        <v>228</v>
      </c>
      <c r="T151" s="166"/>
      <c r="U151" s="166"/>
      <c r="V151" s="16"/>
      <c r="W151" s="16"/>
    </row>
    <row r="152" spans="1:23" ht="30" customHeight="1" x14ac:dyDescent="0.2">
      <c r="A152" s="479" t="s">
        <v>61</v>
      </c>
      <c r="B152" s="378"/>
      <c r="C152" s="480"/>
      <c r="D152" s="481" t="s">
        <v>52</v>
      </c>
      <c r="E152" s="482"/>
      <c r="F152" s="482"/>
      <c r="G152" s="483"/>
      <c r="H152" s="484" t="s">
        <v>61</v>
      </c>
      <c r="I152" s="480"/>
      <c r="J152" s="481" t="s">
        <v>52</v>
      </c>
      <c r="K152" s="482"/>
      <c r="L152" s="482"/>
      <c r="M152" s="482"/>
      <c r="N152" s="482"/>
      <c r="O152" s="482"/>
      <c r="P152" s="485"/>
      <c r="Q152" s="27"/>
      <c r="R152" s="16"/>
      <c r="T152" s="16"/>
      <c r="U152" s="16"/>
      <c r="V152" s="16"/>
      <c r="W152" s="16"/>
    </row>
    <row r="153" spans="1:23" ht="30" customHeight="1" thickBot="1" x14ac:dyDescent="0.25">
      <c r="A153" s="279" t="s">
        <v>61</v>
      </c>
      <c r="B153" s="280"/>
      <c r="C153" s="486"/>
      <c r="D153" s="487" t="s">
        <v>52</v>
      </c>
      <c r="E153" s="488"/>
      <c r="F153" s="488"/>
      <c r="G153" s="489"/>
      <c r="H153" s="490" t="s">
        <v>61</v>
      </c>
      <c r="I153" s="491"/>
      <c r="J153" s="492" t="s">
        <v>52</v>
      </c>
      <c r="K153" s="493"/>
      <c r="L153" s="493"/>
      <c r="M153" s="493"/>
      <c r="N153" s="493"/>
      <c r="O153" s="493"/>
      <c r="P153" s="494"/>
      <c r="Q153" s="27"/>
      <c r="R153" s="16"/>
      <c r="S153" s="16"/>
      <c r="T153" s="16"/>
      <c r="U153" s="16"/>
      <c r="V153" s="16"/>
      <c r="W153" s="16"/>
    </row>
    <row r="154" spans="1:23" ht="26.25" customHeight="1" x14ac:dyDescent="0.2">
      <c r="A154" s="286" t="s">
        <v>246</v>
      </c>
      <c r="B154" s="286"/>
      <c r="C154" s="286"/>
      <c r="D154" s="286"/>
      <c r="E154" s="286"/>
      <c r="F154" s="286"/>
      <c r="G154" s="286"/>
      <c r="H154" s="286"/>
      <c r="I154" s="286"/>
      <c r="J154" s="286"/>
      <c r="K154" s="286"/>
      <c r="L154" s="286"/>
      <c r="M154" s="286"/>
      <c r="N154" s="286"/>
      <c r="O154" s="286"/>
      <c r="P154" s="286"/>
      <c r="Q154" s="27"/>
      <c r="R154" s="16"/>
      <c r="S154" s="16"/>
      <c r="T154" s="16"/>
      <c r="U154" s="16"/>
      <c r="V154" s="16"/>
      <c r="W154" s="16"/>
    </row>
    <row r="155" spans="1:23" x14ac:dyDescent="0.2">
      <c r="R155" s="16"/>
      <c r="S155" s="16"/>
      <c r="T155" s="16"/>
      <c r="U155" s="16"/>
      <c r="V155" s="16"/>
      <c r="W155" s="16"/>
    </row>
    <row r="156" spans="1:23" x14ac:dyDescent="0.2">
      <c r="R156" s="16"/>
      <c r="S156" s="16"/>
      <c r="T156" s="16"/>
      <c r="U156" s="16"/>
      <c r="V156" s="16"/>
      <c r="W156" s="16"/>
    </row>
    <row r="157" spans="1:23" x14ac:dyDescent="0.2">
      <c r="R157" s="16"/>
      <c r="S157" s="16"/>
      <c r="T157" s="16"/>
      <c r="U157" s="16"/>
      <c r="V157" s="16"/>
      <c r="W157" s="16"/>
    </row>
    <row r="158" spans="1:23" x14ac:dyDescent="0.2">
      <c r="R158" s="16"/>
      <c r="S158" s="16"/>
      <c r="T158" s="16"/>
      <c r="U158" s="16"/>
      <c r="V158" s="16"/>
      <c r="W158" s="16"/>
    </row>
    <row r="159" spans="1:23" x14ac:dyDescent="0.2">
      <c r="R159" s="16"/>
      <c r="S159" s="16"/>
      <c r="T159" s="16"/>
      <c r="U159" s="16"/>
      <c r="V159" s="16"/>
      <c r="W159" s="16"/>
    </row>
    <row r="160" spans="1:23" x14ac:dyDescent="0.2">
      <c r="R160" s="16"/>
      <c r="S160" s="16"/>
      <c r="T160" s="16"/>
      <c r="U160" s="16"/>
      <c r="V160" s="16"/>
      <c r="W160" s="16"/>
    </row>
    <row r="161" spans="18:23" x14ac:dyDescent="0.2">
      <c r="R161" s="16"/>
      <c r="S161" s="16"/>
      <c r="T161" s="16"/>
      <c r="U161" s="16"/>
      <c r="V161" s="16"/>
      <c r="W161" s="16"/>
    </row>
    <row r="162" spans="18:23" x14ac:dyDescent="0.2">
      <c r="R162" s="16"/>
      <c r="S162" s="16"/>
      <c r="T162" s="16"/>
      <c r="U162" s="16"/>
      <c r="V162" s="16"/>
      <c r="W162" s="16"/>
    </row>
    <row r="163" spans="18:23" x14ac:dyDescent="0.2">
      <c r="R163" s="16"/>
      <c r="S163" s="16"/>
      <c r="T163" s="16"/>
      <c r="U163" s="16"/>
      <c r="V163" s="16"/>
      <c r="W163" s="16"/>
    </row>
    <row r="164" spans="18:23" x14ac:dyDescent="0.2">
      <c r="R164" s="16"/>
      <c r="S164" s="16"/>
      <c r="T164" s="16"/>
      <c r="U164" s="16"/>
      <c r="V164" s="16"/>
      <c r="W164" s="16"/>
    </row>
    <row r="165" spans="18:23" x14ac:dyDescent="0.2">
      <c r="R165" s="16"/>
      <c r="S165" s="16"/>
      <c r="T165" s="16"/>
      <c r="U165" s="16"/>
      <c r="V165" s="16"/>
      <c r="W165" s="16"/>
    </row>
  </sheetData>
  <sheetProtection algorithmName="SHA-512" hashValue="pgFWQTzqApw63C3ZyL+o4cSXiaGoNJY1PbLViceOUWpS9souCSAeFsplslYVMEiBWgF9RQyus286z1TeQZ5PbQ==" saltValue="l4QMIzSIESVId8gIAPi6jg==" spinCount="100000" sheet="1" objects="1" scenarios="1" formatColumns="0" formatRows="0" selectLockedCells="1"/>
  <dataConsolidate/>
  <mergeCells count="341">
    <mergeCell ref="L42:M42"/>
    <mergeCell ref="N42:O42"/>
    <mergeCell ref="E102:K102"/>
    <mergeCell ref="Q56:Q64"/>
    <mergeCell ref="A66:P66"/>
    <mergeCell ref="A86:Q86"/>
    <mergeCell ref="A87:P87"/>
    <mergeCell ref="H89:I89"/>
    <mergeCell ref="K89:M89"/>
    <mergeCell ref="O89:P89"/>
    <mergeCell ref="L90:P90"/>
    <mergeCell ref="E90:K90"/>
    <mergeCell ref="E91:G91"/>
    <mergeCell ref="J91:L91"/>
    <mergeCell ref="A43:D43"/>
    <mergeCell ref="A47:D47"/>
    <mergeCell ref="E96:H96"/>
    <mergeCell ref="I96:K96"/>
    <mergeCell ref="A95:D96"/>
    <mergeCell ref="I95:O95"/>
    <mergeCell ref="A44:B46"/>
    <mergeCell ref="B56:P64"/>
    <mergeCell ref="K92:M92"/>
    <mergeCell ref="O92:P92"/>
    <mergeCell ref="K48:M48"/>
    <mergeCell ref="E115:K115"/>
    <mergeCell ref="S109:S110"/>
    <mergeCell ref="T109:T110"/>
    <mergeCell ref="Q112:Q113"/>
    <mergeCell ref="Q114:Q115"/>
    <mergeCell ref="E105:E107"/>
    <mergeCell ref="F111:J111"/>
    <mergeCell ref="L111:P111"/>
    <mergeCell ref="Q109:Q110"/>
    <mergeCell ref="M105:N105"/>
    <mergeCell ref="T103:T108"/>
    <mergeCell ref="I107:J107"/>
    <mergeCell ref="S56:S64"/>
    <mergeCell ref="T56:T64"/>
    <mergeCell ref="Q97:Q98"/>
    <mergeCell ref="F80:I80"/>
    <mergeCell ref="Q73:Q75"/>
    <mergeCell ref="Q76:Q77"/>
    <mergeCell ref="Q78:Q79"/>
    <mergeCell ref="E47:P47"/>
    <mergeCell ref="A48:D48"/>
    <mergeCell ref="Q99:Q101"/>
    <mergeCell ref="L102:P102"/>
    <mergeCell ref="K103:L103"/>
    <mergeCell ref="C103:D103"/>
    <mergeCell ref="A99:D101"/>
    <mergeCell ref="A102:B110"/>
    <mergeCell ref="A52:D52"/>
    <mergeCell ref="E52:P52"/>
    <mergeCell ref="A97:D98"/>
    <mergeCell ref="L96:P96"/>
    <mergeCell ref="F100:J100"/>
    <mergeCell ref="Q103:Q108"/>
    <mergeCell ref="K104:L104"/>
    <mergeCell ref="F104:J104"/>
    <mergeCell ref="M104:N104"/>
    <mergeCell ref="O105:P105"/>
    <mergeCell ref="J105:L105"/>
    <mergeCell ref="F105:I105"/>
    <mergeCell ref="E49:P49"/>
    <mergeCell ref="E81:L81"/>
    <mergeCell ref="A81:D82"/>
    <mergeCell ref="G82:P82"/>
    <mergeCell ref="A18:P18"/>
    <mergeCell ref="A19:P19"/>
    <mergeCell ref="A20:D20"/>
    <mergeCell ref="A24:D24"/>
    <mergeCell ref="V109:V110"/>
    <mergeCell ref="Q116:Q119"/>
    <mergeCell ref="M103:N103"/>
    <mergeCell ref="F103:J103"/>
    <mergeCell ref="G118:P118"/>
    <mergeCell ref="G119:P119"/>
    <mergeCell ref="N108:O108"/>
    <mergeCell ref="I108:K108"/>
    <mergeCell ref="L107:M107"/>
    <mergeCell ref="F106:P106"/>
    <mergeCell ref="F112:P112"/>
    <mergeCell ref="F114:P114"/>
    <mergeCell ref="O113:P113"/>
    <mergeCell ref="V116:V117"/>
    <mergeCell ref="S112:S113"/>
    <mergeCell ref="S114:S115"/>
    <mergeCell ref="T112:T113"/>
    <mergeCell ref="T114:T115"/>
    <mergeCell ref="U109:U110"/>
    <mergeCell ref="S103:S108"/>
    <mergeCell ref="A41:D41"/>
    <mergeCell ref="Q41:Q42"/>
    <mergeCell ref="A42:D42"/>
    <mergeCell ref="A39:D40"/>
    <mergeCell ref="E20:P20"/>
    <mergeCell ref="E21:P21"/>
    <mergeCell ref="E24:P24"/>
    <mergeCell ref="A2:D2"/>
    <mergeCell ref="A3:Q3"/>
    <mergeCell ref="A5:Q5"/>
    <mergeCell ref="A12:D12"/>
    <mergeCell ref="Q12:Q15"/>
    <mergeCell ref="A14:D14"/>
    <mergeCell ref="A15:D15"/>
    <mergeCell ref="E12:P12"/>
    <mergeCell ref="E14:P14"/>
    <mergeCell ref="J2:K2"/>
    <mergeCell ref="A13:D13"/>
    <mergeCell ref="E13:P13"/>
    <mergeCell ref="E15:P15"/>
    <mergeCell ref="A22:D22"/>
    <mergeCell ref="A23:D23"/>
    <mergeCell ref="E22:P22"/>
    <mergeCell ref="E23:P23"/>
    <mergeCell ref="A21:D21"/>
    <mergeCell ref="A49:D49"/>
    <mergeCell ref="A50:D50"/>
    <mergeCell ref="E50:P50"/>
    <mergeCell ref="A68:P68"/>
    <mergeCell ref="A67:Q67"/>
    <mergeCell ref="C69:D69"/>
    <mergeCell ref="E25:P25"/>
    <mergeCell ref="E38:P38"/>
    <mergeCell ref="H37:L37"/>
    <mergeCell ref="M37:P37"/>
    <mergeCell ref="A36:D37"/>
    <mergeCell ref="E36:G37"/>
    <mergeCell ref="H36:L36"/>
    <mergeCell ref="M36:P36"/>
    <mergeCell ref="A25:D25"/>
    <mergeCell ref="A31:P31"/>
    <mergeCell ref="A33:P33"/>
    <mergeCell ref="A34:D35"/>
    <mergeCell ref="Q44:Q46"/>
    <mergeCell ref="A38:D38"/>
    <mergeCell ref="F35:P35"/>
    <mergeCell ref="E42:J42"/>
    <mergeCell ref="F44:P44"/>
    <mergeCell ref="A151:C151"/>
    <mergeCell ref="D151:G151"/>
    <mergeCell ref="H151:I151"/>
    <mergeCell ref="J151:P151"/>
    <mergeCell ref="F97:H97"/>
    <mergeCell ref="K97:P97"/>
    <mergeCell ref="I97:J97"/>
    <mergeCell ref="F98:P98"/>
    <mergeCell ref="A116:D119"/>
    <mergeCell ref="F116:P116"/>
    <mergeCell ref="N117:P117"/>
    <mergeCell ref="J117:L117"/>
    <mergeCell ref="F117:H117"/>
    <mergeCell ref="C112:D113"/>
    <mergeCell ref="A120:D121"/>
    <mergeCell ref="O103:P103"/>
    <mergeCell ref="E122:P122"/>
    <mergeCell ref="C104:D104"/>
    <mergeCell ref="C107:D107"/>
    <mergeCell ref="A111:B115"/>
    <mergeCell ref="C111:D111"/>
    <mergeCell ref="G121:O121"/>
    <mergeCell ref="L113:N113"/>
    <mergeCell ref="O115:P115"/>
    <mergeCell ref="A154:P154"/>
    <mergeCell ref="A152:C152"/>
    <mergeCell ref="D152:G152"/>
    <mergeCell ref="H152:I152"/>
    <mergeCell ref="J152:P152"/>
    <mergeCell ref="A153:C153"/>
    <mergeCell ref="D153:G153"/>
    <mergeCell ref="H153:I153"/>
    <mergeCell ref="J153:P153"/>
    <mergeCell ref="T34:T35"/>
    <mergeCell ref="S34:S35"/>
    <mergeCell ref="S36:S37"/>
    <mergeCell ref="T36:T37"/>
    <mergeCell ref="S39:S40"/>
    <mergeCell ref="T39:T40"/>
    <mergeCell ref="S44:S46"/>
    <mergeCell ref="T44:T46"/>
    <mergeCell ref="F45:P45"/>
    <mergeCell ref="F46:P46"/>
    <mergeCell ref="E41:I41"/>
    <mergeCell ref="K41:O41"/>
    <mergeCell ref="K43:L43"/>
    <mergeCell ref="E43:G43"/>
    <mergeCell ref="H43:J43"/>
    <mergeCell ref="M43:O43"/>
    <mergeCell ref="Q34:Q35"/>
    <mergeCell ref="Q39:Q40"/>
    <mergeCell ref="Q36:Q38"/>
    <mergeCell ref="N40:O40"/>
    <mergeCell ref="K40:L40"/>
    <mergeCell ref="H40:I40"/>
    <mergeCell ref="E40:F40"/>
    <mergeCell ref="F34:P34"/>
    <mergeCell ref="V36:V37"/>
    <mergeCell ref="V34:V35"/>
    <mergeCell ref="V44:V46"/>
    <mergeCell ref="V56:V64"/>
    <mergeCell ref="U39:U40"/>
    <mergeCell ref="U36:U37"/>
    <mergeCell ref="U56:U64"/>
    <mergeCell ref="U44:U46"/>
    <mergeCell ref="U34:U35"/>
    <mergeCell ref="V39:V40"/>
    <mergeCell ref="V120:V121"/>
    <mergeCell ref="S73:S74"/>
    <mergeCell ref="T73:T74"/>
    <mergeCell ref="V73:V74"/>
    <mergeCell ref="U73:U74"/>
    <mergeCell ref="S97:S98"/>
    <mergeCell ref="T97:T98"/>
    <mergeCell ref="U97:U98"/>
    <mergeCell ref="V97:V98"/>
    <mergeCell ref="S99:S101"/>
    <mergeCell ref="T99:T101"/>
    <mergeCell ref="U99:U101"/>
    <mergeCell ref="V99:V101"/>
    <mergeCell ref="V105:V107"/>
    <mergeCell ref="U105:U107"/>
    <mergeCell ref="U118:U119"/>
    <mergeCell ref="V118:V119"/>
    <mergeCell ref="S116:S119"/>
    <mergeCell ref="T116:T119"/>
    <mergeCell ref="U116:U117"/>
    <mergeCell ref="V112:V113"/>
    <mergeCell ref="U112:U113"/>
    <mergeCell ref="U114:U115"/>
    <mergeCell ref="V114:V115"/>
    <mergeCell ref="U120:U121"/>
    <mergeCell ref="F72:I72"/>
    <mergeCell ref="J72:O72"/>
    <mergeCell ref="E75:P75"/>
    <mergeCell ref="F73:J73"/>
    <mergeCell ref="N74:P74"/>
    <mergeCell ref="F74:J74"/>
    <mergeCell ref="F76:J76"/>
    <mergeCell ref="F78:J78"/>
    <mergeCell ref="N76:P76"/>
    <mergeCell ref="N78:P78"/>
    <mergeCell ref="G120:O120"/>
    <mergeCell ref="N107:O107"/>
    <mergeCell ref="F107:H107"/>
    <mergeCell ref="E101:P101"/>
    <mergeCell ref="F99:J99"/>
    <mergeCell ref="O104:P104"/>
    <mergeCell ref="N100:P100"/>
    <mergeCell ref="L93:P93"/>
    <mergeCell ref="E93:K93"/>
    <mergeCell ref="J94:L94"/>
    <mergeCell ref="J80:O80"/>
    <mergeCell ref="E94:G94"/>
    <mergeCell ref="H92:I92"/>
    <mergeCell ref="A137:B146"/>
    <mergeCell ref="E128:P128"/>
    <mergeCell ref="Q127:Q128"/>
    <mergeCell ref="A88:D91"/>
    <mergeCell ref="F88:P88"/>
    <mergeCell ref="A125:Q125"/>
    <mergeCell ref="A126:P126"/>
    <mergeCell ref="F127:J127"/>
    <mergeCell ref="Q120:Q121"/>
    <mergeCell ref="L115:N115"/>
    <mergeCell ref="E113:K113"/>
    <mergeCell ref="F108:H108"/>
    <mergeCell ref="L108:M108"/>
    <mergeCell ref="C109:D110"/>
    <mergeCell ref="F109:P109"/>
    <mergeCell ref="F110:G110"/>
    <mergeCell ref="J110:K110"/>
    <mergeCell ref="L110:O110"/>
    <mergeCell ref="H110:I110"/>
    <mergeCell ref="A124:P124"/>
    <mergeCell ref="A122:D122"/>
    <mergeCell ref="C108:D108"/>
    <mergeCell ref="C114:D115"/>
    <mergeCell ref="A92:D94"/>
    <mergeCell ref="C133:D136"/>
    <mergeCell ref="A127:B136"/>
    <mergeCell ref="F69:J69"/>
    <mergeCell ref="A69:B72"/>
    <mergeCell ref="A51:D51"/>
    <mergeCell ref="A73:B80"/>
    <mergeCell ref="C73:D74"/>
    <mergeCell ref="F71:J71"/>
    <mergeCell ref="C70:D72"/>
    <mergeCell ref="F70:J70"/>
    <mergeCell ref="E77:P77"/>
    <mergeCell ref="E79:P79"/>
    <mergeCell ref="C102:D102"/>
    <mergeCell ref="C76:D80"/>
    <mergeCell ref="C44:D46"/>
    <mergeCell ref="E51:P51"/>
    <mergeCell ref="E48:F48"/>
    <mergeCell ref="H48:I48"/>
    <mergeCell ref="N48:O48"/>
    <mergeCell ref="D150:G150"/>
    <mergeCell ref="T140:T142"/>
    <mergeCell ref="U140:U142"/>
    <mergeCell ref="V140:V142"/>
    <mergeCell ref="S130:S132"/>
    <mergeCell ref="T130:T132"/>
    <mergeCell ref="U130:U132"/>
    <mergeCell ref="V130:V132"/>
    <mergeCell ref="F133:J133"/>
    <mergeCell ref="E135:P135"/>
    <mergeCell ref="F136:O136"/>
    <mergeCell ref="F134:P134"/>
    <mergeCell ref="Q135:Q136"/>
    <mergeCell ref="Q133:Q134"/>
    <mergeCell ref="S140:S142"/>
    <mergeCell ref="E130:P132"/>
    <mergeCell ref="Q129:Q132"/>
    <mergeCell ref="E140:P142"/>
    <mergeCell ref="Q139:Q142"/>
    <mergeCell ref="Q145:Q146"/>
    <mergeCell ref="Q137:Q138"/>
    <mergeCell ref="C137:D138"/>
    <mergeCell ref="C139:D142"/>
    <mergeCell ref="E82:F82"/>
    <mergeCell ref="H150:I150"/>
    <mergeCell ref="F144:P144"/>
    <mergeCell ref="F129:J129"/>
    <mergeCell ref="A85:P85"/>
    <mergeCell ref="Q143:Q144"/>
    <mergeCell ref="C143:D146"/>
    <mergeCell ref="F146:O146"/>
    <mergeCell ref="J150:P150"/>
    <mergeCell ref="F137:J137"/>
    <mergeCell ref="N137:P137"/>
    <mergeCell ref="F139:J139"/>
    <mergeCell ref="N139:P139"/>
    <mergeCell ref="F143:J143"/>
    <mergeCell ref="N143:P143"/>
    <mergeCell ref="E145:P145"/>
    <mergeCell ref="E138:P138"/>
    <mergeCell ref="A150:C150"/>
    <mergeCell ref="C127:D128"/>
    <mergeCell ref="C129:D132"/>
  </mergeCells>
  <phoneticPr fontId="2"/>
  <dataValidations count="7">
    <dataValidation type="whole" imeMode="halfAlpha" allowBlank="1" showInputMessage="1" showErrorMessage="1" sqref="J2:K2 K69:K71" xr:uid="{00000000-0002-0000-0000-000000000000}">
      <formula1>1900</formula1>
      <formula2>2050</formula2>
    </dataValidation>
    <dataValidation type="whole" imeMode="halfAlpha" allowBlank="1" showInputMessage="1" showErrorMessage="1" sqref="E89 E92" xr:uid="{00000000-0002-0000-0000-000001000000}">
      <formula1>0</formula1>
      <formula2>100</formula2>
    </dataValidation>
    <dataValidation type="decimal" imeMode="halfAlpha" operator="greaterThanOrEqual" allowBlank="1" showInputMessage="1" showErrorMessage="1" sqref="K40:L40 N40:O40 L113:N113 L115:N115" xr:uid="{00000000-0002-0000-0000-000002000000}">
      <formula1>0</formula1>
    </dataValidation>
    <dataValidation imeMode="halfAlpha" allowBlank="1" showInputMessage="1" showErrorMessage="1" sqref="M137 K143 M143 E48:F48 H48:I48 N48:O48 K41:O41 E42:J42 E90:K90 E93:K93 H91 H94 M91 O91 K137 M94 I96:K96 K99:K100 O99 M99:M100 E102:K102 M103:N105 I107:J107 N107:O108 K127 M127 O127 O73 M73:M74 M139 K78 K73:K74 O94 K129 M129 O129 K133 M133 O133 K139 M76 K76 M78" xr:uid="{00000000-0002-0000-0000-000003000000}"/>
    <dataValidation type="whole" imeMode="halfAlpha" allowBlank="1" showInputMessage="1" showErrorMessage="1" sqref="M2 M69:M71" xr:uid="{E6D83BF9-F33B-42D6-BA9F-FF09368131B2}">
      <formula1>1</formula1>
      <formula2>12</formula2>
    </dataValidation>
    <dataValidation type="whole" imeMode="halfAlpha" allowBlank="1" showInputMessage="1" showErrorMessage="1" sqref="O2 O69:O71" xr:uid="{203758EC-566F-4776-9B28-687D0122526A}">
      <formula1>1</formula1>
      <formula2>31</formula2>
    </dataValidation>
    <dataValidation type="whole" imeMode="halfAlpha" allowBlank="1" showInputMessage="1" showErrorMessage="1" sqref="I97:J97" xr:uid="{E24167E6-2B1E-45C5-BB07-7C22DB607C6F}">
      <formula1>1</formula1>
      <formula2>99</formula2>
    </dataValidation>
  </dataValidations>
  <pageMargins left="0.6692913385826772" right="0.51181102362204722" top="0.62992125984251968" bottom="0.31496062992125984" header="0.27559055118110237" footer="0.19685039370078741"/>
  <pageSetup paperSize="9" scale="82" fitToHeight="0" orientation="portrait" horizontalDpi="300" verticalDpi="300" r:id="rId1"/>
  <headerFooter alignWithMargins="0"/>
  <rowBreaks count="4" manualBreakCount="4">
    <brk id="31" max="16" man="1"/>
    <brk id="66" max="16" man="1"/>
    <brk id="85" max="16" man="1"/>
    <brk id="124"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Sheet2!$B$2:$B$3</xm:f>
          </x14:formula1>
          <xm:sqref>Q20:Q25 Q39:Q40 E133:E134 Q120 E44:E46 G89 J89 N89 G92 J92 N92 E95 G95 E97:E100 K111 E103:E112 E114 E116:E117 I117 M117 F118:F119 E120:E121 E34:E35 E127 Q145 E139 E88 Q135 E129 E137 Q72 Q47:Q51 E69:E71 E73:E74 E78 M81 O81 Q80:Q81 E76 E143:E144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1DAFF"/>
  </sheetPr>
  <dimension ref="A1:Z70"/>
  <sheetViews>
    <sheetView showZeros="0" view="pageBreakPreview" zoomScale="115" zoomScaleNormal="85" zoomScaleSheetLayoutView="115" workbookViewId="0">
      <selection activeCell="A7" sqref="A7:P7"/>
    </sheetView>
  </sheetViews>
  <sheetFormatPr defaultColWidth="9" defaultRowHeight="13.2" x14ac:dyDescent="0.2"/>
  <cols>
    <col min="1" max="1" width="2.88671875" style="1" customWidth="1"/>
    <col min="2" max="2" width="2.44140625" style="1" customWidth="1"/>
    <col min="3" max="3" width="6.109375" style="1" customWidth="1"/>
    <col min="4" max="4" width="15.6640625" style="1" customWidth="1"/>
    <col min="5" max="5" width="5.44140625" style="1" customWidth="1"/>
    <col min="6" max="15" width="5.44140625" style="2" customWidth="1"/>
    <col min="16" max="16" width="5.77734375" style="2" customWidth="1"/>
    <col min="17" max="17" width="1.6640625" style="2" customWidth="1"/>
    <col min="18" max="18" width="14.21875" style="33" customWidth="1"/>
    <col min="19" max="20" width="9" style="2"/>
    <col min="21" max="21" width="48.88671875" style="2" bestFit="1" customWidth="1"/>
    <col min="22" max="22" width="45" style="2" bestFit="1" customWidth="1"/>
    <col min="23" max="16384" width="9" style="2"/>
  </cols>
  <sheetData>
    <row r="1" spans="1:26" ht="32.25" customHeight="1" x14ac:dyDescent="0.2">
      <c r="A1" s="16"/>
      <c r="B1" s="16"/>
      <c r="C1" s="16"/>
      <c r="D1" s="5"/>
      <c r="E1" s="5"/>
      <c r="F1" s="5"/>
      <c r="G1" s="160"/>
      <c r="H1" s="737" t="s">
        <v>53</v>
      </c>
      <c r="I1" s="738"/>
      <c r="J1" s="741"/>
      <c r="K1" s="742"/>
      <c r="L1" s="742"/>
      <c r="M1" s="742"/>
      <c r="N1" s="742"/>
      <c r="O1" s="742"/>
      <c r="P1" s="739"/>
      <c r="Q1" s="16"/>
      <c r="R1" s="118"/>
      <c r="S1" s="16"/>
      <c r="T1" s="16"/>
      <c r="U1" s="16"/>
      <c r="V1" s="16"/>
      <c r="W1" s="16"/>
      <c r="X1" s="16"/>
      <c r="Y1" s="16"/>
      <c r="Z1" s="16"/>
    </row>
    <row r="2" spans="1:26" ht="32.25" customHeight="1" x14ac:dyDescent="0.2">
      <c r="A2" s="16"/>
      <c r="B2" s="16"/>
      <c r="C2" s="16"/>
      <c r="D2" s="5"/>
      <c r="E2" s="5"/>
      <c r="F2" s="5"/>
      <c r="G2" s="5"/>
      <c r="H2" s="484" t="s">
        <v>98</v>
      </c>
      <c r="I2" s="739"/>
      <c r="J2" s="9"/>
      <c r="K2" s="9"/>
      <c r="L2" s="32" t="s">
        <v>96</v>
      </c>
      <c r="M2" s="32"/>
      <c r="N2" s="32" t="s">
        <v>95</v>
      </c>
      <c r="O2" s="32"/>
      <c r="P2" s="34" t="s">
        <v>94</v>
      </c>
      <c r="Q2" s="16"/>
      <c r="R2" s="118"/>
      <c r="S2" s="16"/>
      <c r="T2" s="16"/>
      <c r="U2" s="16"/>
      <c r="V2" s="16"/>
      <c r="W2" s="16"/>
      <c r="X2" s="16"/>
      <c r="Y2" s="16"/>
      <c r="Z2" s="16"/>
    </row>
    <row r="3" spans="1:26" ht="32.25" customHeight="1" x14ac:dyDescent="0.2">
      <c r="A3" s="16"/>
      <c r="B3" s="16"/>
      <c r="C3" s="16"/>
      <c r="D3" s="5"/>
      <c r="E3" s="5"/>
      <c r="F3" s="5"/>
      <c r="G3" s="5"/>
      <c r="H3" s="484" t="s">
        <v>97</v>
      </c>
      <c r="I3" s="739"/>
      <c r="J3" s="9"/>
      <c r="K3" s="9"/>
      <c r="L3" s="32" t="s">
        <v>96</v>
      </c>
      <c r="M3" s="32"/>
      <c r="N3" s="32" t="s">
        <v>95</v>
      </c>
      <c r="O3" s="32"/>
      <c r="P3" s="34" t="s">
        <v>94</v>
      </c>
      <c r="Q3" s="16"/>
      <c r="R3" s="118"/>
      <c r="S3" s="16"/>
      <c r="T3" s="16"/>
      <c r="U3" s="16"/>
      <c r="V3" s="16"/>
      <c r="W3" s="16"/>
      <c r="X3" s="16"/>
      <c r="Y3" s="16"/>
      <c r="Z3" s="16"/>
    </row>
    <row r="4" spans="1:26" ht="32.25" customHeight="1" x14ac:dyDescent="0.2">
      <c r="A4" s="575"/>
      <c r="B4" s="575"/>
      <c r="C4" s="575"/>
      <c r="D4" s="575"/>
      <c r="E4" s="575"/>
      <c r="F4" s="575"/>
      <c r="G4" s="575"/>
      <c r="H4" s="575"/>
      <c r="I4" s="740"/>
      <c r="J4" s="740"/>
      <c r="K4" s="740"/>
      <c r="L4" s="740"/>
      <c r="M4" s="740"/>
      <c r="N4" s="740"/>
      <c r="O4" s="740"/>
      <c r="P4" s="740"/>
      <c r="Q4" s="16"/>
      <c r="R4" s="118"/>
      <c r="S4" s="16"/>
      <c r="T4" s="16"/>
      <c r="U4" s="16"/>
      <c r="V4" s="16"/>
      <c r="W4" s="16"/>
      <c r="X4" s="16"/>
      <c r="Y4" s="16"/>
      <c r="Z4" s="16"/>
    </row>
    <row r="5" spans="1:26" ht="20.100000000000001" customHeight="1" x14ac:dyDescent="0.2">
      <c r="A5" s="575" t="s">
        <v>93</v>
      </c>
      <c r="B5" s="575"/>
      <c r="C5" s="575"/>
      <c r="D5" s="575"/>
      <c r="E5" s="575"/>
      <c r="F5" s="575"/>
      <c r="G5" s="575"/>
      <c r="H5" s="575"/>
      <c r="I5" s="740"/>
      <c r="J5" s="740"/>
      <c r="K5" s="740"/>
      <c r="L5" s="740"/>
      <c r="M5" s="740"/>
      <c r="N5" s="740"/>
      <c r="O5" s="740"/>
      <c r="P5" s="740"/>
      <c r="Q5" s="16"/>
      <c r="R5" s="118"/>
      <c r="S5" s="16"/>
      <c r="T5" s="16"/>
      <c r="U5" s="16"/>
      <c r="V5" s="16"/>
      <c r="W5" s="16"/>
      <c r="X5" s="16"/>
      <c r="Y5" s="16"/>
      <c r="Z5" s="16"/>
    </row>
    <row r="6" spans="1:26" ht="20.100000000000001" customHeight="1" x14ac:dyDescent="0.2">
      <c r="A6" s="575"/>
      <c r="B6" s="575"/>
      <c r="C6" s="575"/>
      <c r="D6" s="575"/>
      <c r="E6" s="575"/>
      <c r="F6" s="575"/>
      <c r="G6" s="575"/>
      <c r="H6" s="575"/>
      <c r="I6" s="740"/>
      <c r="J6" s="740"/>
      <c r="K6" s="740"/>
      <c r="L6" s="740"/>
      <c r="M6" s="740"/>
      <c r="N6" s="740"/>
      <c r="O6" s="740"/>
      <c r="P6" s="740"/>
      <c r="Q6" s="16"/>
      <c r="R6" s="118"/>
      <c r="S6" s="16"/>
      <c r="T6" s="16"/>
      <c r="U6" s="16"/>
      <c r="V6" s="16"/>
      <c r="W6" s="16"/>
      <c r="X6" s="16"/>
      <c r="Y6" s="16"/>
      <c r="Z6" s="16"/>
    </row>
    <row r="7" spans="1:26" ht="34.5" customHeight="1" thickBot="1" x14ac:dyDescent="0.25">
      <c r="A7" s="767" t="s">
        <v>308</v>
      </c>
      <c r="B7" s="599"/>
      <c r="C7" s="599"/>
      <c r="D7" s="599"/>
      <c r="E7" s="599"/>
      <c r="F7" s="599"/>
      <c r="G7" s="599"/>
      <c r="H7" s="599"/>
      <c r="I7" s="599"/>
      <c r="J7" s="599"/>
      <c r="K7" s="599"/>
      <c r="L7" s="599"/>
      <c r="M7" s="599"/>
      <c r="N7" s="599"/>
      <c r="O7" s="599"/>
      <c r="P7" s="599"/>
      <c r="Q7" s="16"/>
      <c r="R7" s="41" t="s">
        <v>92</v>
      </c>
      <c r="S7" s="16"/>
      <c r="T7" s="16"/>
      <c r="U7" s="16"/>
      <c r="V7" s="16"/>
      <c r="W7" s="16"/>
      <c r="X7" s="16"/>
      <c r="Y7" s="16"/>
      <c r="Z7" s="16"/>
    </row>
    <row r="8" spans="1:26" ht="42.75" customHeight="1" x14ac:dyDescent="0.2">
      <c r="A8" s="600" t="s">
        <v>5</v>
      </c>
      <c r="B8" s="601"/>
      <c r="C8" s="601"/>
      <c r="D8" s="358"/>
      <c r="E8" s="768" t="str">
        <f>IF(別記様式第1号_登録申請書!E20:P20="","",IF(別記様式第1号_登録申請書!Q20="☐","申請者の希望により非公開",別記様式第1号_登録申請書!E20:P20))</f>
        <v/>
      </c>
      <c r="F8" s="769"/>
      <c r="G8" s="769"/>
      <c r="H8" s="769"/>
      <c r="I8" s="769"/>
      <c r="J8" s="769"/>
      <c r="K8" s="769"/>
      <c r="L8" s="769"/>
      <c r="M8" s="769"/>
      <c r="N8" s="769"/>
      <c r="O8" s="769"/>
      <c r="P8" s="770"/>
      <c r="Q8" s="16"/>
      <c r="R8" s="156" t="s">
        <v>73</v>
      </c>
      <c r="S8" s="16" t="s">
        <v>82</v>
      </c>
      <c r="T8" s="16"/>
      <c r="U8" s="16"/>
      <c r="V8" s="16"/>
      <c r="W8" s="16"/>
      <c r="X8" s="16"/>
      <c r="Y8" s="16"/>
      <c r="Z8" s="16"/>
    </row>
    <row r="9" spans="1:26" ht="30" customHeight="1" x14ac:dyDescent="0.2">
      <c r="A9" s="525" t="s">
        <v>7</v>
      </c>
      <c r="B9" s="526"/>
      <c r="C9" s="526"/>
      <c r="D9" s="527"/>
      <c r="E9" s="760" t="str">
        <f>IF(別記様式第1号_登録申請書!E21:P21="","",IF(別記様式第1号_登録申請書!Q21="☐","申請者の希望により非公開",別記様式第1号_登録申請書!E21:P21))</f>
        <v>申請者の希望により非公開</v>
      </c>
      <c r="F9" s="762"/>
      <c r="G9" s="762"/>
      <c r="H9" s="762"/>
      <c r="I9" s="762"/>
      <c r="J9" s="762"/>
      <c r="K9" s="762"/>
      <c r="L9" s="762"/>
      <c r="M9" s="762"/>
      <c r="N9" s="762"/>
      <c r="O9" s="762"/>
      <c r="P9" s="763"/>
      <c r="Q9" s="16"/>
      <c r="R9" s="156" t="s">
        <v>73</v>
      </c>
      <c r="S9" s="16" t="s">
        <v>82</v>
      </c>
      <c r="T9" s="16"/>
      <c r="U9" s="16"/>
      <c r="V9" s="16"/>
      <c r="W9" s="16"/>
      <c r="X9" s="16"/>
      <c r="Y9" s="16"/>
      <c r="Z9" s="16"/>
    </row>
    <row r="10" spans="1:26" ht="30" customHeight="1" x14ac:dyDescent="0.2">
      <c r="A10" s="555" t="s">
        <v>235</v>
      </c>
      <c r="B10" s="590"/>
      <c r="C10" s="590"/>
      <c r="D10" s="591"/>
      <c r="E10" s="759" t="str">
        <f>_xlfn.SINGLE(IF(別記様式第1号_登録申請書!E22="","",IF(別記様式第1号_登録申請書!Q22="☐","申請者の希望により非公開",別記様式第1号_登録申請書!E22)))</f>
        <v/>
      </c>
      <c r="F10" s="760"/>
      <c r="G10" s="760"/>
      <c r="H10" s="760"/>
      <c r="I10" s="760"/>
      <c r="J10" s="760"/>
      <c r="K10" s="760"/>
      <c r="L10" s="760"/>
      <c r="M10" s="760"/>
      <c r="N10" s="760"/>
      <c r="O10" s="760"/>
      <c r="P10" s="761"/>
      <c r="Q10" s="16"/>
      <c r="R10" s="156" t="s">
        <v>73</v>
      </c>
      <c r="S10" s="16" t="s">
        <v>82</v>
      </c>
      <c r="T10" s="16"/>
      <c r="U10" s="16"/>
      <c r="V10" s="16"/>
      <c r="W10" s="16"/>
      <c r="X10" s="16"/>
      <c r="Y10" s="16"/>
      <c r="Z10" s="16"/>
    </row>
    <row r="11" spans="1:26" ht="30" customHeight="1" x14ac:dyDescent="0.2">
      <c r="A11" s="555" t="s">
        <v>259</v>
      </c>
      <c r="B11" s="590"/>
      <c r="C11" s="590"/>
      <c r="D11" s="591"/>
      <c r="E11" s="759" t="str">
        <f>_xlfn.SINGLE(IF(別記様式第1号_登録申請書!E23="","",IF(別記様式第1号_登録申請書!Q23="☐","申請者の希望により非公開",別記様式第1号_登録申請書!E23)))</f>
        <v/>
      </c>
      <c r="F11" s="760"/>
      <c r="G11" s="760"/>
      <c r="H11" s="760"/>
      <c r="I11" s="760"/>
      <c r="J11" s="760"/>
      <c r="K11" s="760"/>
      <c r="L11" s="760"/>
      <c r="M11" s="760"/>
      <c r="N11" s="760"/>
      <c r="O11" s="760"/>
      <c r="P11" s="761"/>
      <c r="Q11" s="16"/>
      <c r="R11" s="156" t="s">
        <v>73</v>
      </c>
      <c r="S11" s="16" t="s">
        <v>82</v>
      </c>
      <c r="T11" s="16"/>
      <c r="U11" s="16"/>
      <c r="V11" s="16"/>
      <c r="W11" s="16"/>
      <c r="X11" s="16"/>
      <c r="Y11" s="16"/>
      <c r="Z11" s="16"/>
    </row>
    <row r="12" spans="1:26" ht="30" customHeight="1" x14ac:dyDescent="0.2">
      <c r="A12" s="525" t="s">
        <v>91</v>
      </c>
      <c r="B12" s="526"/>
      <c r="C12" s="526"/>
      <c r="D12" s="527"/>
      <c r="E12" s="760" t="str">
        <f>IF(別記様式第1号_登録申請書!E24:P24="","",IF(別記様式第1号_登録申請書!Q24="☐","申請者の希望により非公開",別記様式第1号_登録申請書!E24:P24))</f>
        <v/>
      </c>
      <c r="F12" s="762"/>
      <c r="G12" s="762"/>
      <c r="H12" s="762"/>
      <c r="I12" s="762"/>
      <c r="J12" s="762"/>
      <c r="K12" s="762"/>
      <c r="L12" s="762"/>
      <c r="M12" s="762"/>
      <c r="N12" s="762"/>
      <c r="O12" s="762"/>
      <c r="P12" s="763"/>
      <c r="Q12" s="16"/>
      <c r="R12" s="156" t="s">
        <v>73</v>
      </c>
      <c r="S12" s="16" t="s">
        <v>82</v>
      </c>
      <c r="T12" s="16"/>
      <c r="U12" s="16"/>
      <c r="V12" s="16"/>
      <c r="W12" s="16"/>
      <c r="X12" s="16"/>
      <c r="Y12" s="16"/>
      <c r="Z12" s="16"/>
    </row>
    <row r="13" spans="1:26" ht="30" customHeight="1" thickBot="1" x14ac:dyDescent="0.25">
      <c r="A13" s="546" t="s">
        <v>90</v>
      </c>
      <c r="B13" s="547"/>
      <c r="C13" s="547"/>
      <c r="D13" s="548"/>
      <c r="E13" s="764" t="str">
        <f>IF(別記様式第1号_登録申請書!E25:P25="","",IF(別記様式第1号_登録申請書!Q25="☐","申請者の希望により非公開",別記様式第1号_登録申請書!E25:P25))</f>
        <v/>
      </c>
      <c r="F13" s="765"/>
      <c r="G13" s="765"/>
      <c r="H13" s="765"/>
      <c r="I13" s="765"/>
      <c r="J13" s="765"/>
      <c r="K13" s="765"/>
      <c r="L13" s="765"/>
      <c r="M13" s="765"/>
      <c r="N13" s="765"/>
      <c r="O13" s="765"/>
      <c r="P13" s="766"/>
      <c r="Q13" s="16"/>
      <c r="R13" s="156" t="s">
        <v>73</v>
      </c>
      <c r="S13" s="16" t="s">
        <v>82</v>
      </c>
      <c r="T13" s="16"/>
      <c r="U13" s="16"/>
      <c r="V13" s="16"/>
      <c r="W13" s="16"/>
      <c r="X13" s="16"/>
      <c r="Y13" s="16"/>
      <c r="Z13" s="16"/>
    </row>
    <row r="14" spans="1:26" ht="23.25" customHeight="1" x14ac:dyDescent="0.2">
      <c r="A14" s="716"/>
      <c r="B14" s="717"/>
      <c r="C14" s="717"/>
      <c r="D14" s="717"/>
      <c r="E14" s="717"/>
      <c r="F14" s="717"/>
      <c r="G14" s="717"/>
      <c r="H14" s="717"/>
      <c r="I14" s="717"/>
      <c r="J14" s="717"/>
      <c r="K14" s="717"/>
      <c r="L14" s="717"/>
      <c r="M14" s="717"/>
      <c r="N14" s="717"/>
      <c r="O14" s="717"/>
      <c r="P14" s="717"/>
      <c r="Q14" s="16"/>
      <c r="R14" s="118"/>
      <c r="S14" s="16"/>
      <c r="T14" s="16"/>
      <c r="U14" s="16"/>
      <c r="V14" s="16"/>
      <c r="W14" s="16"/>
      <c r="X14" s="16"/>
      <c r="Y14" s="16"/>
      <c r="Z14" s="16"/>
    </row>
    <row r="15" spans="1:26" ht="34.5" customHeight="1" thickBot="1" x14ac:dyDescent="0.25">
      <c r="A15" s="716" t="s">
        <v>12</v>
      </c>
      <c r="B15" s="717"/>
      <c r="C15" s="717"/>
      <c r="D15" s="717"/>
      <c r="E15" s="717"/>
      <c r="F15" s="717"/>
      <c r="G15" s="717"/>
      <c r="H15" s="717"/>
      <c r="I15" s="717"/>
      <c r="J15" s="717"/>
      <c r="K15" s="717"/>
      <c r="L15" s="717"/>
      <c r="M15" s="717"/>
      <c r="N15" s="717"/>
      <c r="O15" s="717"/>
      <c r="P15" s="717"/>
      <c r="Q15" s="16"/>
      <c r="R15" s="118"/>
      <c r="S15" s="16"/>
      <c r="T15" s="16"/>
      <c r="U15" s="16"/>
      <c r="V15" s="16"/>
      <c r="W15" s="16"/>
      <c r="X15" s="16"/>
      <c r="Y15" s="16"/>
      <c r="Z15" s="16"/>
    </row>
    <row r="16" spans="1:26" ht="37.200000000000003" customHeight="1" x14ac:dyDescent="0.2">
      <c r="A16" s="600" t="s">
        <v>13</v>
      </c>
      <c r="B16" s="718"/>
      <c r="C16" s="718"/>
      <c r="D16" s="719"/>
      <c r="E16" s="720" t="str">
        <f>IF(別記様式第1号_登録申請書!E34="☑","分譲",IF(別記様式第1号_登録申請書!E35="☑","賃貸",""))</f>
        <v/>
      </c>
      <c r="F16" s="720"/>
      <c r="G16" s="720"/>
      <c r="H16" s="720"/>
      <c r="I16" s="720"/>
      <c r="J16" s="720"/>
      <c r="K16" s="720"/>
      <c r="L16" s="720"/>
      <c r="M16" s="720"/>
      <c r="N16" s="720"/>
      <c r="O16" s="720"/>
      <c r="P16" s="721"/>
      <c r="Q16" s="161"/>
      <c r="R16" s="127" t="s">
        <v>14</v>
      </c>
      <c r="S16" s="128"/>
      <c r="T16" s="16"/>
      <c r="U16" s="127" t="s">
        <v>89</v>
      </c>
      <c r="V16" s="127" t="s">
        <v>88</v>
      </c>
      <c r="W16" s="16"/>
      <c r="X16" s="16"/>
      <c r="Y16" s="16"/>
      <c r="Z16" s="16"/>
    </row>
    <row r="17" spans="1:26" ht="30" customHeight="1" x14ac:dyDescent="0.2">
      <c r="A17" s="364" t="s">
        <v>15</v>
      </c>
      <c r="B17" s="722"/>
      <c r="C17" s="722"/>
      <c r="D17" s="723"/>
      <c r="E17" s="724" t="str">
        <f>"東京都"&amp;別記様式第1号_登録申請書!H37</f>
        <v>東京都</v>
      </c>
      <c r="F17" s="725"/>
      <c r="G17" s="725"/>
      <c r="H17" s="725"/>
      <c r="I17" s="725"/>
      <c r="J17" s="725"/>
      <c r="K17" s="725"/>
      <c r="L17" s="725"/>
      <c r="M17" s="725"/>
      <c r="N17" s="725"/>
      <c r="O17" s="725"/>
      <c r="P17" s="726"/>
      <c r="Q17" s="16"/>
      <c r="R17" s="156" t="s">
        <v>14</v>
      </c>
      <c r="S17" s="16"/>
      <c r="T17" s="16"/>
      <c r="U17" s="16"/>
      <c r="V17" s="16"/>
      <c r="W17" s="16"/>
      <c r="X17" s="16"/>
      <c r="Y17" s="16"/>
      <c r="Z17" s="16"/>
    </row>
    <row r="18" spans="1:26" ht="30" customHeight="1" x14ac:dyDescent="0.2">
      <c r="A18" s="555" t="s">
        <v>16</v>
      </c>
      <c r="B18" s="590"/>
      <c r="C18" s="590"/>
      <c r="D18" s="591"/>
      <c r="E18" s="771">
        <f>別記様式第1号_登録申請書!E38:P38</f>
        <v>0</v>
      </c>
      <c r="F18" s="772"/>
      <c r="G18" s="772"/>
      <c r="H18" s="772"/>
      <c r="I18" s="772"/>
      <c r="J18" s="772"/>
      <c r="K18" s="772"/>
      <c r="L18" s="772"/>
      <c r="M18" s="772"/>
      <c r="N18" s="772"/>
      <c r="O18" s="772"/>
      <c r="P18" s="773"/>
      <c r="Q18" s="16"/>
      <c r="R18" s="156" t="s">
        <v>14</v>
      </c>
      <c r="S18" s="16"/>
      <c r="T18" s="16"/>
      <c r="U18" s="16"/>
      <c r="V18" s="16"/>
      <c r="W18" s="16"/>
      <c r="X18" s="16"/>
      <c r="Y18" s="16"/>
      <c r="Z18" s="16"/>
    </row>
    <row r="19" spans="1:26" ht="15.6" customHeight="1" x14ac:dyDescent="0.2">
      <c r="A19" s="612" t="s">
        <v>87</v>
      </c>
      <c r="B19" s="613"/>
      <c r="C19" s="613"/>
      <c r="D19" s="392"/>
      <c r="E19" s="779" t="str">
        <f>IF(AND(別記様式第1号_登録申請書!E40="",別記様式第1号_登録申請書!H40="",別記様式第1号_登録申請書!K40="",別記様式第1号_登録申請書!N40=""),"","電車")</f>
        <v/>
      </c>
      <c r="F19" s="780"/>
      <c r="G19" s="781"/>
      <c r="H19" s="782" t="str">
        <f>IF(AND(別記様式第1号_登録申請書!E40="",別記様式第1号_登録申請書!H40="",別記様式第1号_登録申請書!K40="",別記様式第1号_登録申請書!N40=""),"","最寄駅")</f>
        <v/>
      </c>
      <c r="I19" s="780"/>
      <c r="J19" s="783"/>
      <c r="K19" s="743" t="str">
        <f>IF(AND(別記様式第1号_登録申請書!E40="",別記様式第1号_登録申請書!H40="",別記様式第1号_登録申請書!K40="",別記様式第1号_登録申請書!N40=""),"","バス")</f>
        <v/>
      </c>
      <c r="L19" s="744"/>
      <c r="M19" s="784"/>
      <c r="N19" s="743" t="str">
        <f>IF(AND(別記様式第1号_登録申請書!E40="",別記様式第1号_登録申請書!H40="",別記様式第1号_登録申請書!K40="",別記様式第1号_登録申請書!N40=""),"","徒歩")</f>
        <v/>
      </c>
      <c r="O19" s="744"/>
      <c r="P19" s="745"/>
      <c r="Q19" s="16"/>
      <c r="R19" s="707" t="s">
        <v>73</v>
      </c>
      <c r="S19" s="16"/>
      <c r="T19" s="16"/>
      <c r="U19" s="16"/>
      <c r="V19" s="16"/>
      <c r="W19" s="16"/>
      <c r="X19" s="16"/>
      <c r="Y19" s="16"/>
      <c r="Z19" s="16"/>
    </row>
    <row r="20" spans="1:26" ht="30" customHeight="1" x14ac:dyDescent="0.2">
      <c r="A20" s="273"/>
      <c r="B20" s="307"/>
      <c r="C20" s="365"/>
      <c r="D20" s="366"/>
      <c r="E20" s="774" t="str">
        <f>IF(AND(別記様式第1号_登録申請書!E40="",別記様式第1号_登録申請書!H40="",別記様式第1号_登録申請書!K40="",別記様式第1号_登録申請書!N40=""),"",IF(別記様式第1号_登録申請書!Q39="☑",別記様式第1号_登録申請書!E40&amp;"線","申請者"))</f>
        <v/>
      </c>
      <c r="F20" s="775"/>
      <c r="G20" s="776"/>
      <c r="H20" s="777" t="str">
        <f>IF(AND(別記様式第1号_登録申請書!E40="",別記様式第1号_登録申請書!H40="",別記様式第1号_登録申請書!K40="",別記様式第1号_登録申請書!N40=""),"",IF(別記様式第1号_登録申請書!Q39="☑",別記様式第1号_登録申請書!H40&amp;"駅","の希望により非公開"))</f>
        <v/>
      </c>
      <c r="I20" s="775"/>
      <c r="J20" s="778"/>
      <c r="K20" s="755" t="str">
        <f>IF(別記様式第1号_登録申請書!Q39="☑",別記様式第1号_登録申請書!K40&amp;"分","")</f>
        <v/>
      </c>
      <c r="L20" s="756"/>
      <c r="M20" s="757"/>
      <c r="N20" s="755" t="str">
        <f>IF(別記様式第1号_登録申請書!Q39="☑",別記様式第1号_登録申請書!N40&amp;"分","")</f>
        <v/>
      </c>
      <c r="O20" s="756"/>
      <c r="P20" s="758"/>
      <c r="Q20" s="16"/>
      <c r="R20" s="708"/>
      <c r="S20" s="16" t="s">
        <v>82</v>
      </c>
      <c r="T20" s="16"/>
      <c r="U20" s="16"/>
      <c r="V20" s="16"/>
      <c r="W20" s="16"/>
      <c r="X20" s="16"/>
      <c r="Y20" s="16"/>
      <c r="Z20" s="16"/>
    </row>
    <row r="21" spans="1:26" ht="30" customHeight="1" x14ac:dyDescent="0.2">
      <c r="A21" s="612" t="s">
        <v>22</v>
      </c>
      <c r="B21" s="613"/>
      <c r="C21" s="684"/>
      <c r="D21" s="685"/>
      <c r="E21" s="750">
        <f>別記様式第1号_登録申請書!E41:I41</f>
        <v>0</v>
      </c>
      <c r="F21" s="633"/>
      <c r="G21" s="633"/>
      <c r="H21" s="633"/>
      <c r="I21" s="633"/>
      <c r="J21" s="51" t="s">
        <v>174</v>
      </c>
      <c r="K21" s="751">
        <f>別記様式第1号_登録申請書!K41:O41</f>
        <v>0</v>
      </c>
      <c r="L21" s="752"/>
      <c r="M21" s="752"/>
      <c r="N21" s="752"/>
      <c r="O21" s="752"/>
      <c r="P21" s="120" t="s">
        <v>175</v>
      </c>
      <c r="Q21" s="16"/>
      <c r="R21" s="156" t="s">
        <v>14</v>
      </c>
      <c r="S21" s="16"/>
      <c r="T21" s="16"/>
      <c r="U21" s="16"/>
      <c r="V21" s="16"/>
      <c r="W21" s="16"/>
      <c r="X21" s="16"/>
      <c r="Y21" s="16"/>
      <c r="Z21" s="16"/>
    </row>
    <row r="22" spans="1:26" ht="30" customHeight="1" x14ac:dyDescent="0.2">
      <c r="A22" s="555" t="s">
        <v>23</v>
      </c>
      <c r="B22" s="590"/>
      <c r="C22" s="590"/>
      <c r="D22" s="591"/>
      <c r="E22" s="753">
        <f>別記様式第1号_登録申請書!E42:J42</f>
        <v>0</v>
      </c>
      <c r="F22" s="754"/>
      <c r="G22" s="754"/>
      <c r="H22" s="754"/>
      <c r="I22" s="754"/>
      <c r="J22" s="754"/>
      <c r="K22" s="179" t="s">
        <v>237</v>
      </c>
      <c r="L22" s="646" t="s">
        <v>238</v>
      </c>
      <c r="M22" s="647"/>
      <c r="N22" s="730">
        <f>別記様式第1号_登録申請書!N42</f>
        <v>0</v>
      </c>
      <c r="O22" s="730"/>
      <c r="P22" s="266" t="s">
        <v>64</v>
      </c>
      <c r="Q22" s="16"/>
      <c r="R22" s="156" t="s">
        <v>14</v>
      </c>
      <c r="S22" s="16"/>
      <c r="T22" s="16"/>
      <c r="U22" s="16"/>
      <c r="V22" s="16"/>
      <c r="W22" s="16"/>
      <c r="X22" s="16"/>
      <c r="Y22" s="16"/>
      <c r="Z22" s="16"/>
    </row>
    <row r="23" spans="1:26" ht="30" customHeight="1" x14ac:dyDescent="0.2">
      <c r="A23" s="683" t="s">
        <v>86</v>
      </c>
      <c r="B23" s="684"/>
      <c r="C23" s="590"/>
      <c r="D23" s="591"/>
      <c r="E23" s="746" t="str">
        <f>IF(別記様式第1号_登録申請書!E47:P47="","",IF(別記様式第1号_登録申請書!Q47="☐","申請者の希望により非公開",別記様式第1号_登録申請書!E47:P47))</f>
        <v/>
      </c>
      <c r="F23" s="747"/>
      <c r="G23" s="747"/>
      <c r="H23" s="747"/>
      <c r="I23" s="747"/>
      <c r="J23" s="747"/>
      <c r="K23" s="748"/>
      <c r="L23" s="748"/>
      <c r="M23" s="748"/>
      <c r="N23" s="748"/>
      <c r="O23" s="748"/>
      <c r="P23" s="749"/>
      <c r="Q23" s="16"/>
      <c r="R23" s="156" t="s">
        <v>73</v>
      </c>
      <c r="S23" s="16" t="s">
        <v>82</v>
      </c>
      <c r="T23" s="16"/>
      <c r="U23" s="16"/>
      <c r="V23" s="16"/>
      <c r="W23" s="16"/>
      <c r="X23" s="16"/>
      <c r="Y23" s="16"/>
      <c r="Z23" s="16"/>
    </row>
    <row r="24" spans="1:26" ht="30" customHeight="1" x14ac:dyDescent="0.2">
      <c r="A24" s="683" t="s">
        <v>85</v>
      </c>
      <c r="B24" s="684"/>
      <c r="C24" s="684"/>
      <c r="D24" s="685"/>
      <c r="E24" s="727" t="str">
        <f>IF(別記様式第1号_登録申請書!E48:F48="","",IF(別記様式第1号_登録申請書!Q48="☐","申請者の希望により非公開",別記様式第1号_登録申請書!E48&amp;"㎡～"&amp;別記様式第1号_登録申請書!H48&amp;"㎡　　　延べ床面積"&amp;別記様式第1号_登録申請書!N48&amp;"㎡"))</f>
        <v/>
      </c>
      <c r="F24" s="728"/>
      <c r="G24" s="728"/>
      <c r="H24" s="728"/>
      <c r="I24" s="728"/>
      <c r="J24" s="728"/>
      <c r="K24" s="728"/>
      <c r="L24" s="728"/>
      <c r="M24" s="728"/>
      <c r="N24" s="728"/>
      <c r="O24" s="728"/>
      <c r="P24" s="729"/>
      <c r="Q24" s="16"/>
      <c r="R24" s="156" t="s">
        <v>176</v>
      </c>
      <c r="S24" s="16" t="s">
        <v>82</v>
      </c>
      <c r="T24" s="16"/>
      <c r="U24" s="16"/>
      <c r="V24" s="16"/>
      <c r="W24" s="16"/>
      <c r="X24" s="16"/>
      <c r="Y24" s="16"/>
      <c r="Z24" s="16"/>
    </row>
    <row r="25" spans="1:26" ht="30" customHeight="1" x14ac:dyDescent="0.2">
      <c r="A25" s="785" t="s">
        <v>271</v>
      </c>
      <c r="B25" s="684"/>
      <c r="C25" s="684"/>
      <c r="D25" s="685"/>
      <c r="E25" s="786" t="str">
        <f>IF(_xlfn.SINGLE(別記様式第1号_登録申請書!E49:I49)="","",IF(別記様式第1号_登録申請書!Q49="☐","申請者の希望により非公開",_xlfn.SINGLE(別記様式第1号_登録申請書!E49:I49)))</f>
        <v/>
      </c>
      <c r="F25" s="787"/>
      <c r="G25" s="787"/>
      <c r="H25" s="787"/>
      <c r="I25" s="787"/>
      <c r="J25" s="787"/>
      <c r="K25" s="788"/>
      <c r="L25" s="788"/>
      <c r="M25" s="788"/>
      <c r="N25" s="788"/>
      <c r="O25" s="788"/>
      <c r="P25" s="789"/>
      <c r="Q25" s="16"/>
      <c r="R25" s="156" t="s">
        <v>73</v>
      </c>
      <c r="S25" s="16" t="s">
        <v>82</v>
      </c>
      <c r="T25" s="16"/>
      <c r="U25" s="16"/>
      <c r="V25" s="16"/>
      <c r="W25" s="16"/>
      <c r="X25" s="16"/>
      <c r="Y25" s="16"/>
      <c r="Z25" s="16"/>
    </row>
    <row r="26" spans="1:26" ht="60" customHeight="1" x14ac:dyDescent="0.2">
      <c r="A26" s="683" t="s">
        <v>84</v>
      </c>
      <c r="B26" s="684"/>
      <c r="C26" s="684"/>
      <c r="D26" s="685"/>
      <c r="E26" s="746" t="str">
        <f>IF(別記様式第1号_登録申請書!E50:P50="","",IF(別記様式第1号_登録申請書!Q50="☐","申請者の希望により非公開",別記様式第1号_登録申請書!E50:P50))</f>
        <v/>
      </c>
      <c r="F26" s="747"/>
      <c r="G26" s="747"/>
      <c r="H26" s="747"/>
      <c r="I26" s="747"/>
      <c r="J26" s="747"/>
      <c r="K26" s="748"/>
      <c r="L26" s="748"/>
      <c r="M26" s="748"/>
      <c r="N26" s="748"/>
      <c r="O26" s="748"/>
      <c r="P26" s="749"/>
      <c r="Q26" s="16"/>
      <c r="R26" s="156" t="s">
        <v>73</v>
      </c>
      <c r="S26" s="16" t="s">
        <v>82</v>
      </c>
      <c r="T26" s="16"/>
      <c r="U26" s="16"/>
      <c r="V26" s="16"/>
      <c r="W26" s="16"/>
      <c r="X26" s="16"/>
      <c r="Y26" s="16"/>
      <c r="Z26" s="16"/>
    </row>
    <row r="27" spans="1:26" ht="32.4" customHeight="1" thickBot="1" x14ac:dyDescent="0.25">
      <c r="A27" s="790" t="s">
        <v>83</v>
      </c>
      <c r="B27" s="791"/>
      <c r="C27" s="791"/>
      <c r="D27" s="792"/>
      <c r="E27" s="793" t="str">
        <f>IF(別記様式第1号_登録申請書!E51:P51="","",IF(別記様式第1号_登録申請書!Q51="☐","申請者の希望により非公開",別記様式第1号_登録申請書!E51:P51))</f>
        <v/>
      </c>
      <c r="F27" s="794"/>
      <c r="G27" s="794"/>
      <c r="H27" s="794"/>
      <c r="I27" s="794"/>
      <c r="J27" s="794"/>
      <c r="K27" s="794"/>
      <c r="L27" s="794"/>
      <c r="M27" s="794"/>
      <c r="N27" s="794"/>
      <c r="O27" s="794"/>
      <c r="P27" s="795"/>
      <c r="Q27" s="16"/>
      <c r="R27" s="156" t="s">
        <v>73</v>
      </c>
      <c r="S27" s="16" t="s">
        <v>82</v>
      </c>
      <c r="T27" s="16"/>
      <c r="U27" s="16"/>
      <c r="V27" s="16"/>
      <c r="W27" s="16"/>
      <c r="X27" s="16"/>
      <c r="Y27" s="16"/>
      <c r="Z27" s="16"/>
    </row>
    <row r="28" spans="1:26" ht="45" customHeight="1" thickBot="1" x14ac:dyDescent="0.25">
      <c r="A28" s="387" t="s">
        <v>81</v>
      </c>
      <c r="B28" s="388"/>
      <c r="C28" s="388"/>
      <c r="D28" s="389"/>
      <c r="E28" s="674" t="str">
        <f>E36&amp;E59&amp;E67</f>
        <v/>
      </c>
      <c r="F28" s="674"/>
      <c r="G28" s="674"/>
      <c r="H28" s="674"/>
      <c r="I28" s="674"/>
      <c r="J28" s="674"/>
      <c r="K28" s="674"/>
      <c r="L28" s="674"/>
      <c r="M28" s="674"/>
      <c r="N28" s="674"/>
      <c r="O28" s="674"/>
      <c r="P28" s="675"/>
      <c r="Q28" s="16"/>
      <c r="R28" s="156" t="s">
        <v>14</v>
      </c>
      <c r="S28" s="128"/>
      <c r="T28" s="16"/>
      <c r="U28" s="16"/>
      <c r="V28" s="16"/>
      <c r="W28" s="16"/>
      <c r="X28" s="16"/>
      <c r="Y28" s="16"/>
      <c r="Z28" s="16"/>
    </row>
    <row r="29" spans="1:26" ht="40.5" customHeight="1" x14ac:dyDescent="0.2">
      <c r="A29" s="124"/>
      <c r="B29"/>
      <c r="C29"/>
      <c r="D29"/>
      <c r="E29" s="117"/>
      <c r="F29"/>
      <c r="G29"/>
      <c r="H29"/>
      <c r="I29"/>
      <c r="J29"/>
      <c r="K29"/>
      <c r="L29"/>
      <c r="M29"/>
      <c r="N29"/>
      <c r="O29"/>
      <c r="P29"/>
      <c r="Q29" s="16"/>
      <c r="R29" s="118"/>
      <c r="S29" s="16"/>
      <c r="T29" s="16"/>
      <c r="U29" s="16"/>
      <c r="V29" s="16"/>
      <c r="W29" s="16"/>
      <c r="X29" s="16"/>
      <c r="Y29" s="16"/>
      <c r="Z29" s="16"/>
    </row>
    <row r="30" spans="1:26" ht="32.25" customHeight="1" thickBot="1" x14ac:dyDescent="0.25">
      <c r="A30" s="676" t="s">
        <v>307</v>
      </c>
      <c r="B30" s="676"/>
      <c r="C30" s="676"/>
      <c r="D30" s="676"/>
      <c r="E30" s="676"/>
      <c r="F30" s="676"/>
      <c r="G30" s="676"/>
      <c r="H30" s="676"/>
      <c r="I30" s="676"/>
      <c r="J30" s="676"/>
      <c r="K30" s="676"/>
      <c r="L30" s="676"/>
      <c r="M30" s="676"/>
      <c r="N30" s="676"/>
      <c r="O30" s="676"/>
      <c r="P30" s="676"/>
      <c r="Q30" s="16"/>
      <c r="R30" s="118"/>
      <c r="S30" s="16"/>
      <c r="T30" s="16"/>
      <c r="U30" s="16"/>
      <c r="V30" s="16"/>
      <c r="W30" s="16"/>
      <c r="X30" s="16"/>
      <c r="Y30" s="16"/>
      <c r="Z30" s="16"/>
    </row>
    <row r="31" spans="1:26" ht="34.950000000000003" customHeight="1" thickBot="1" x14ac:dyDescent="0.25">
      <c r="A31" s="387" t="s">
        <v>72</v>
      </c>
      <c r="B31" s="388"/>
      <c r="C31" s="388"/>
      <c r="D31" s="389"/>
      <c r="E31" s="677" t="str">
        <f>IF(OR(別記様式第1号_登録申請書!E69="☑",別記様式第1号_登録申請書!E73="☑"),"マニュアル策定済み",IF(別記様式第1号_登録申請書!E74="☑","マニュアル策定予定",""))</f>
        <v/>
      </c>
      <c r="F31" s="345"/>
      <c r="G31" s="345"/>
      <c r="H31" s="345"/>
      <c r="I31" s="345"/>
      <c r="J31" s="345"/>
      <c r="K31" s="345"/>
      <c r="L31" s="345"/>
      <c r="M31" s="345"/>
      <c r="N31" s="345"/>
      <c r="O31" s="345"/>
      <c r="P31" s="678"/>
      <c r="Q31" s="27"/>
      <c r="R31" s="156" t="s">
        <v>14</v>
      </c>
      <c r="S31" s="128"/>
      <c r="T31" s="16"/>
      <c r="U31" s="127" t="s">
        <v>71</v>
      </c>
      <c r="V31" s="127" t="s">
        <v>70</v>
      </c>
      <c r="W31" s="16"/>
      <c r="X31" s="16"/>
      <c r="Y31" s="16"/>
      <c r="Z31" s="16"/>
    </row>
    <row r="32" spans="1:26" ht="24.6" customHeight="1" x14ac:dyDescent="0.2">
      <c r="A32" s="362" t="s">
        <v>69</v>
      </c>
      <c r="B32" s="359"/>
      <c r="C32" s="359"/>
      <c r="D32" s="360"/>
      <c r="E32" s="691" t="str">
        <f>IF(別記様式第1号_登録申請書!E70="☑","防災訓練を年１回以上実施済み",IF(別記様式第1号_登録申請書!E76="☑","防災訓練を年１回以上実施予定",""))</f>
        <v/>
      </c>
      <c r="F32" s="692"/>
      <c r="G32" s="692"/>
      <c r="H32" s="692"/>
      <c r="I32" s="692"/>
      <c r="J32" s="692"/>
      <c r="K32" s="692"/>
      <c r="L32" s="692"/>
      <c r="M32" s="692"/>
      <c r="N32" s="692"/>
      <c r="O32" s="692"/>
      <c r="P32" s="693"/>
      <c r="Q32" s="27"/>
      <c r="R32" s="156" t="s">
        <v>14</v>
      </c>
      <c r="S32" s="128"/>
      <c r="T32" s="16"/>
      <c r="U32" s="127" t="s">
        <v>68</v>
      </c>
      <c r="V32" s="127" t="s">
        <v>67</v>
      </c>
      <c r="W32" s="16"/>
      <c r="X32" s="16"/>
      <c r="Y32" s="16"/>
      <c r="Z32" s="16"/>
    </row>
    <row r="33" spans="1:26" ht="24.9" customHeight="1" x14ac:dyDescent="0.2">
      <c r="A33" s="273"/>
      <c r="B33" s="307"/>
      <c r="C33" s="307"/>
      <c r="D33" s="310"/>
      <c r="E33" s="686" t="str">
        <f>IF(別記様式第1号_登録申請書!E71="☑","安否確認方法の構築済み",IF(別記様式第1号_登録申請書!E78="☑","安否確認方法の構築予定",""))</f>
        <v/>
      </c>
      <c r="F33" s="687"/>
      <c r="G33" s="687"/>
      <c r="H33" s="687"/>
      <c r="I33" s="687"/>
      <c r="J33" s="687"/>
      <c r="K33" s="687"/>
      <c r="L33" s="687"/>
      <c r="M33" s="687"/>
      <c r="N33" s="687"/>
      <c r="O33" s="687"/>
      <c r="P33" s="688"/>
      <c r="Q33" s="157"/>
      <c r="R33" s="156" t="s">
        <v>14</v>
      </c>
      <c r="S33" s="128"/>
      <c r="T33" s="16"/>
      <c r="U33" s="127" t="s">
        <v>253</v>
      </c>
      <c r="V33" s="127" t="s">
        <v>254</v>
      </c>
      <c r="W33" s="16"/>
      <c r="X33" s="16"/>
      <c r="Y33" s="16"/>
      <c r="Z33" s="16"/>
    </row>
    <row r="34" spans="1:26" ht="24.9" customHeight="1" thickBot="1" x14ac:dyDescent="0.25">
      <c r="A34" s="273"/>
      <c r="B34" s="307"/>
      <c r="C34" s="307"/>
      <c r="D34" s="310"/>
      <c r="E34" s="70"/>
      <c r="F34" s="798" t="str">
        <f>IF(OR(別記様式第1号_登録申請書!E71="☑",別記様式第1号_登録申請書!E78="☑"),"安否確認方法（","")</f>
        <v/>
      </c>
      <c r="G34" s="798"/>
      <c r="H34" s="798"/>
      <c r="I34" s="798"/>
      <c r="J34" s="797" t="str">
        <f>IF(別記様式第1号_登録申請書!E71="☑",IF(別記様式第1号_登録申請書!Q72="☑",別記様式第1号_登録申請書!J72,"申請者の希望により非公開"),IF(別記様式第1号_登録申請書!E78="☑",IF(別記様式第1号_登録申請書!Q80="☑",別記様式第1号_登録申請書!J80,"申請者の希望により非公開"),""))</f>
        <v/>
      </c>
      <c r="K34" s="797"/>
      <c r="L34" s="797"/>
      <c r="M34" s="797"/>
      <c r="N34" s="797"/>
      <c r="O34" s="797"/>
      <c r="P34" s="67" t="str">
        <f>IF(OR(別記様式第1号_登録申請書!E71="☑",別記様式第1号_登録申請書!E78="☑"),"）","")</f>
        <v/>
      </c>
      <c r="Q34" s="162"/>
      <c r="R34" s="156" t="s">
        <v>73</v>
      </c>
      <c r="S34" s="16" t="s">
        <v>255</v>
      </c>
      <c r="T34" s="16"/>
      <c r="U34" s="16"/>
      <c r="V34" s="16"/>
      <c r="W34" s="16"/>
      <c r="X34" s="16"/>
      <c r="Y34" s="16"/>
      <c r="Z34" s="16"/>
    </row>
    <row r="35" spans="1:26" ht="32.4" customHeight="1" thickBot="1" x14ac:dyDescent="0.25">
      <c r="A35" s="731" t="s">
        <v>288</v>
      </c>
      <c r="B35" s="732"/>
      <c r="C35" s="732"/>
      <c r="D35" s="733"/>
      <c r="E35" s="734" t="str">
        <f>IF(AND(別記様式第1号_登録申請書!M81="☐",別記様式第1号_登録申請書!O81="☐"),"",IF(別記様式第1号_登録申請書!Q81="☑",IF(別記様式第1号_登録申請書!M81="☑","有り",IF(別記様式第1号_登録申請書!O81="☑","無し","")),"申請者の希望により非公開"))</f>
        <v/>
      </c>
      <c r="F35" s="735"/>
      <c r="G35" s="735"/>
      <c r="H35" s="735"/>
      <c r="I35" s="735"/>
      <c r="J35" s="735"/>
      <c r="K35" s="735"/>
      <c r="L35" s="735"/>
      <c r="M35" s="735"/>
      <c r="N35" s="735"/>
      <c r="O35" s="735"/>
      <c r="P35" s="736"/>
      <c r="Q35" s="16"/>
      <c r="R35" s="156" t="s">
        <v>73</v>
      </c>
      <c r="S35" s="16" t="s">
        <v>82</v>
      </c>
      <c r="T35" s="16"/>
      <c r="U35" s="16"/>
      <c r="V35" s="16"/>
      <c r="W35" s="16"/>
      <c r="X35" s="16"/>
      <c r="Y35" s="16"/>
      <c r="Z35" s="16"/>
    </row>
    <row r="36" spans="1:26" ht="44.4" customHeight="1" thickBot="1" x14ac:dyDescent="0.25">
      <c r="A36" s="387" t="s">
        <v>65</v>
      </c>
      <c r="B36" s="388"/>
      <c r="C36" s="388"/>
      <c r="D36" s="389"/>
      <c r="E36" s="673" t="str">
        <f>IF(OR(別記様式第1号_登録申請書!E69="☑",別記様式第1号_登録申請書!E73="☑",別記様式第1号_登録申請書!E74="☑"),"☆","")</f>
        <v/>
      </c>
      <c r="F36" s="674"/>
      <c r="G36" s="674"/>
      <c r="H36" s="674"/>
      <c r="I36" s="674"/>
      <c r="J36" s="674"/>
      <c r="K36" s="674"/>
      <c r="L36" s="674"/>
      <c r="M36" s="674"/>
      <c r="N36" s="674"/>
      <c r="O36" s="674"/>
      <c r="P36" s="675"/>
      <c r="Q36" s="27"/>
      <c r="R36" s="156" t="s">
        <v>14</v>
      </c>
      <c r="S36" s="128"/>
      <c r="T36" s="16"/>
      <c r="U36" s="16"/>
      <c r="V36" s="16"/>
      <c r="W36" s="16"/>
      <c r="X36" s="16"/>
      <c r="Y36" s="16"/>
      <c r="Z36" s="16"/>
    </row>
    <row r="37" spans="1:26" ht="13.95" customHeight="1" x14ac:dyDescent="0.2">
      <c r="A37" s="31"/>
      <c r="B37" s="31"/>
      <c r="C37" s="31"/>
      <c r="D37" s="31"/>
      <c r="E37" s="31"/>
      <c r="F37" s="31"/>
      <c r="G37" s="31"/>
      <c r="H37" s="31"/>
      <c r="I37" s="31"/>
      <c r="J37" s="31"/>
      <c r="K37" s="31"/>
      <c r="L37" s="31"/>
      <c r="M37" s="31"/>
      <c r="N37" s="31"/>
      <c r="O37" s="31"/>
      <c r="P37" s="31"/>
      <c r="Q37" s="16"/>
      <c r="R37" s="118"/>
      <c r="S37" s="16"/>
      <c r="T37" s="16"/>
      <c r="U37" s="16"/>
      <c r="V37" s="16"/>
      <c r="W37" s="16"/>
      <c r="X37" s="16"/>
      <c r="Y37" s="16"/>
      <c r="Z37" s="16"/>
    </row>
    <row r="38" spans="1:26" ht="34.5" customHeight="1" thickBot="1" x14ac:dyDescent="0.25">
      <c r="A38" s="796" t="s">
        <v>306</v>
      </c>
      <c r="B38" s="796"/>
      <c r="C38" s="796"/>
      <c r="D38" s="796"/>
      <c r="E38" s="796"/>
      <c r="F38" s="796"/>
      <c r="G38" s="796"/>
      <c r="H38" s="796"/>
      <c r="I38" s="796"/>
      <c r="J38" s="796"/>
      <c r="K38" s="796"/>
      <c r="L38" s="796"/>
      <c r="M38" s="796"/>
      <c r="N38" s="796"/>
      <c r="O38" s="796"/>
      <c r="P38" s="796"/>
      <c r="Q38" s="16"/>
      <c r="R38" s="118"/>
      <c r="S38" s="16"/>
      <c r="T38" s="16"/>
      <c r="U38" s="16"/>
      <c r="V38" s="16"/>
      <c r="W38" s="16"/>
      <c r="X38" s="16"/>
      <c r="Y38" s="16"/>
      <c r="Z38" s="16"/>
    </row>
    <row r="39" spans="1:26" ht="18" customHeight="1" x14ac:dyDescent="0.2">
      <c r="A39" s="362" t="s">
        <v>80</v>
      </c>
      <c r="B39" s="359"/>
      <c r="C39" s="359"/>
      <c r="D39" s="359"/>
      <c r="E39" s="194" t="str">
        <f>IF(別記様式第1号_登録申請書!E88="☑",別記様式第1号_登録申請書!E88,"")</f>
        <v/>
      </c>
      <c r="F39" s="689" t="str">
        <f>IF(別記様式第1号_登録申請書!E88="☑","直圧直結方式であることにより、水の供給に電力を必要としない","")</f>
        <v/>
      </c>
      <c r="G39" s="689"/>
      <c r="H39" s="689"/>
      <c r="I39" s="689"/>
      <c r="J39" s="689"/>
      <c r="K39" s="689"/>
      <c r="L39" s="689"/>
      <c r="M39" s="689"/>
      <c r="N39" s="689"/>
      <c r="O39" s="689"/>
      <c r="P39" s="690"/>
      <c r="Q39" s="16"/>
      <c r="R39" s="707" t="s">
        <v>14</v>
      </c>
      <c r="S39" s="16"/>
      <c r="T39" s="16"/>
      <c r="U39" s="16"/>
      <c r="V39" s="16"/>
      <c r="W39" s="16"/>
      <c r="X39" s="16"/>
      <c r="Y39" s="16"/>
      <c r="Z39" s="16"/>
    </row>
    <row r="40" spans="1:26" ht="30" customHeight="1" x14ac:dyDescent="0.2">
      <c r="A40" s="364"/>
      <c r="B40" s="365"/>
      <c r="C40" s="365"/>
      <c r="D40" s="365"/>
      <c r="E40" s="189">
        <f>別記様式第1号_登録申請書!E89</f>
        <v>0</v>
      </c>
      <c r="F40" s="185" t="s">
        <v>177</v>
      </c>
      <c r="G40" s="190" t="str">
        <f>別記様式第1号_登録申請書!G89</f>
        <v>☐</v>
      </c>
      <c r="H40" s="414" t="s">
        <v>220</v>
      </c>
      <c r="I40" s="414"/>
      <c r="J40" s="190" t="str">
        <f>別記様式第1号_登録申請書!J89</f>
        <v>☐</v>
      </c>
      <c r="K40" s="414" t="s">
        <v>221</v>
      </c>
      <c r="L40" s="414"/>
      <c r="M40" s="414"/>
      <c r="N40" s="190" t="str">
        <f>別記様式第1号_登録申請書!N89</f>
        <v>☐</v>
      </c>
      <c r="O40" s="414" t="s">
        <v>178</v>
      </c>
      <c r="P40" s="679"/>
      <c r="Q40" s="27"/>
      <c r="R40" s="708"/>
      <c r="S40" s="16"/>
      <c r="T40" s="16"/>
      <c r="U40" s="16"/>
      <c r="V40" s="16"/>
      <c r="W40" s="16"/>
      <c r="X40" s="16"/>
      <c r="Y40" s="16"/>
      <c r="Z40" s="16"/>
    </row>
    <row r="41" spans="1:26" ht="30" customHeight="1" x14ac:dyDescent="0.2">
      <c r="A41" s="683" t="s">
        <v>79</v>
      </c>
      <c r="B41" s="684"/>
      <c r="C41" s="684"/>
      <c r="D41" s="685"/>
      <c r="E41" s="59">
        <f>別記様式第1号_登録申請書!E92</f>
        <v>0</v>
      </c>
      <c r="F41" s="60" t="s">
        <v>177</v>
      </c>
      <c r="G41" s="71" t="str">
        <f>別記様式第1号_登録申請書!G92</f>
        <v>☐</v>
      </c>
      <c r="H41" s="377" t="s">
        <v>220</v>
      </c>
      <c r="I41" s="377"/>
      <c r="J41" s="71" t="str">
        <f>別記様式第1号_登録申請書!J92</f>
        <v>☐</v>
      </c>
      <c r="K41" s="377" t="s">
        <v>222</v>
      </c>
      <c r="L41" s="377"/>
      <c r="M41" s="377"/>
      <c r="N41" s="71" t="str">
        <f>別記様式第1号_登録申請書!N92</f>
        <v>☐</v>
      </c>
      <c r="O41" s="377" t="s">
        <v>178</v>
      </c>
      <c r="P41" s="701"/>
      <c r="Q41" s="162"/>
      <c r="R41" s="156" t="s">
        <v>14</v>
      </c>
      <c r="S41" s="16"/>
      <c r="T41" s="16"/>
      <c r="U41" s="16"/>
      <c r="V41" s="16"/>
      <c r="W41" s="16"/>
      <c r="X41" s="16"/>
      <c r="Y41" s="16"/>
      <c r="Z41" s="16"/>
    </row>
    <row r="42" spans="1:26" ht="30" customHeight="1" x14ac:dyDescent="0.2">
      <c r="A42" s="713" t="s">
        <v>36</v>
      </c>
      <c r="B42" s="714"/>
      <c r="C42" s="714"/>
      <c r="D42" s="715"/>
      <c r="E42" s="61" t="str">
        <f>別記様式第1号_登録申請書!E95</f>
        <v>☐</v>
      </c>
      <c r="F42" s="49" t="s">
        <v>181</v>
      </c>
      <c r="G42" s="163" t="str">
        <f>別記様式第1号_登録申請書!G95</f>
        <v>☐</v>
      </c>
      <c r="H42" s="49" t="s">
        <v>168</v>
      </c>
      <c r="I42" s="378">
        <f>別記様式第1号_登録申請書!I95</f>
        <v>0</v>
      </c>
      <c r="J42" s="378"/>
      <c r="K42" s="378"/>
      <c r="L42" s="378"/>
      <c r="M42" s="378"/>
      <c r="N42" s="378"/>
      <c r="O42" s="378"/>
      <c r="P42" s="121" t="s">
        <v>180</v>
      </c>
      <c r="Q42" s="157"/>
      <c r="R42" s="156" t="s">
        <v>14</v>
      </c>
      <c r="S42" s="16"/>
      <c r="T42" s="16"/>
      <c r="U42" s="16"/>
      <c r="V42" s="16"/>
      <c r="W42" s="16"/>
      <c r="X42" s="16"/>
      <c r="Y42" s="16"/>
      <c r="Z42" s="16"/>
    </row>
    <row r="43" spans="1:26" ht="18.899999999999999" customHeight="1" x14ac:dyDescent="0.2">
      <c r="A43" s="612" t="s">
        <v>37</v>
      </c>
      <c r="B43" s="613"/>
      <c r="C43" s="613"/>
      <c r="D43" s="392"/>
      <c r="E43" s="61" t="str">
        <f>別記様式第1号_登録申請書!E97</f>
        <v>☐</v>
      </c>
      <c r="F43" s="297" t="s">
        <v>183</v>
      </c>
      <c r="G43" s="297"/>
      <c r="H43" s="297"/>
      <c r="I43" s="68">
        <f>別記様式第1号_登録申請書!I97</f>
        <v>0</v>
      </c>
      <c r="J43" s="297" t="s">
        <v>184</v>
      </c>
      <c r="K43" s="297"/>
      <c r="L43" s="297"/>
      <c r="M43" s="297"/>
      <c r="N43" s="297"/>
      <c r="O43" s="297"/>
      <c r="P43" s="695"/>
      <c r="Q43" s="157"/>
      <c r="R43" s="707" t="s">
        <v>14</v>
      </c>
      <c r="S43" s="16"/>
      <c r="T43" s="16"/>
      <c r="U43" s="16"/>
      <c r="V43" s="16"/>
      <c r="W43" s="16"/>
      <c r="X43" s="16"/>
      <c r="Y43" s="16"/>
      <c r="Z43" s="16"/>
    </row>
    <row r="44" spans="1:26" ht="18.899999999999999" customHeight="1" x14ac:dyDescent="0.2">
      <c r="A44" s="364"/>
      <c r="B44" s="365"/>
      <c r="C44" s="365"/>
      <c r="D44" s="366"/>
      <c r="E44" s="63" t="str">
        <f>別記様式第1号_登録申請書!E98</f>
        <v>☐</v>
      </c>
      <c r="F44" s="414" t="s">
        <v>182</v>
      </c>
      <c r="G44" s="414"/>
      <c r="H44" s="414"/>
      <c r="I44" s="414"/>
      <c r="J44" s="414"/>
      <c r="K44" s="414"/>
      <c r="L44" s="414"/>
      <c r="M44" s="414"/>
      <c r="N44" s="414"/>
      <c r="O44" s="414"/>
      <c r="P44" s="679"/>
      <c r="Q44" s="157"/>
      <c r="R44" s="708"/>
      <c r="S44" s="16"/>
      <c r="T44" s="16"/>
      <c r="U44" s="16"/>
      <c r="V44" s="16"/>
      <c r="W44" s="16"/>
      <c r="X44" s="16"/>
      <c r="Y44" s="16"/>
      <c r="Z44" s="16"/>
    </row>
    <row r="45" spans="1:26" ht="18" customHeight="1" x14ac:dyDescent="0.2">
      <c r="A45" s="612" t="s">
        <v>78</v>
      </c>
      <c r="B45" s="613"/>
      <c r="C45" s="613"/>
      <c r="D45" s="392"/>
      <c r="E45" s="252" t="str">
        <f>別記様式第1号_登録申請書!E99</f>
        <v>☐</v>
      </c>
      <c r="F45" s="297" t="s">
        <v>188</v>
      </c>
      <c r="G45" s="297"/>
      <c r="H45" s="297"/>
      <c r="I45" s="297"/>
      <c r="J45" s="297"/>
      <c r="K45" s="252">
        <f>別記様式第1号_登録申請書!K99</f>
        <v>0</v>
      </c>
      <c r="L45" s="41" t="s">
        <v>187</v>
      </c>
      <c r="M45" s="252">
        <f>別記様式第1号_登録申請書!M99</f>
        <v>0</v>
      </c>
      <c r="N45" s="41" t="s">
        <v>186</v>
      </c>
      <c r="O45" s="252">
        <f>別記様式第1号_登録申請書!O99</f>
        <v>0</v>
      </c>
      <c r="P45" s="66" t="s">
        <v>185</v>
      </c>
      <c r="Q45" s="27"/>
      <c r="R45" s="707" t="s">
        <v>14</v>
      </c>
      <c r="S45" s="16"/>
      <c r="T45" s="16"/>
      <c r="U45" s="16"/>
      <c r="V45" s="16"/>
      <c r="W45" s="16"/>
      <c r="X45" s="16"/>
      <c r="Y45" s="16"/>
      <c r="Z45" s="16"/>
    </row>
    <row r="46" spans="1:26" ht="18" customHeight="1" thickBot="1" x14ac:dyDescent="0.25">
      <c r="A46" s="505"/>
      <c r="B46" s="506"/>
      <c r="C46" s="506"/>
      <c r="D46" s="394"/>
      <c r="E46" s="62" t="str">
        <f>別記様式第1号_登録申請書!E100</f>
        <v>☐</v>
      </c>
      <c r="F46" s="383" t="s">
        <v>190</v>
      </c>
      <c r="G46" s="383"/>
      <c r="H46" s="383"/>
      <c r="I46" s="383"/>
      <c r="J46" s="383"/>
      <c r="K46" s="62">
        <f>別記様式第1号_登録申請書!K100</f>
        <v>0</v>
      </c>
      <c r="L46" s="50" t="s">
        <v>187</v>
      </c>
      <c r="M46" s="62">
        <f>別記様式第1号_登録申請書!M100</f>
        <v>0</v>
      </c>
      <c r="N46" s="383" t="s">
        <v>189</v>
      </c>
      <c r="O46" s="383"/>
      <c r="P46" s="709"/>
      <c r="Q46" s="27"/>
      <c r="R46" s="708"/>
      <c r="S46" s="16"/>
      <c r="T46" s="16"/>
      <c r="U46" s="16"/>
      <c r="V46" s="16"/>
      <c r="W46" s="16"/>
      <c r="X46" s="16"/>
      <c r="Y46" s="16"/>
      <c r="Z46" s="16"/>
    </row>
    <row r="47" spans="1:26" ht="30" customHeight="1" x14ac:dyDescent="0.2">
      <c r="A47" s="696" t="s">
        <v>39</v>
      </c>
      <c r="B47" s="614"/>
      <c r="C47" s="699" t="s">
        <v>77</v>
      </c>
      <c r="D47" s="700"/>
      <c r="E47" s="711">
        <f>別記様式第1号_登録申請書!E102</f>
        <v>0</v>
      </c>
      <c r="F47" s="712"/>
      <c r="G47" s="712"/>
      <c r="H47" s="712"/>
      <c r="I47" s="712"/>
      <c r="J47" s="712"/>
      <c r="K47" s="712"/>
      <c r="L47" s="610" t="s">
        <v>191</v>
      </c>
      <c r="M47" s="610"/>
      <c r="N47" s="610"/>
      <c r="O47" s="610"/>
      <c r="P47" s="710"/>
      <c r="Q47" s="27"/>
      <c r="R47" s="156" t="s">
        <v>14</v>
      </c>
      <c r="S47" s="16"/>
      <c r="T47" s="16"/>
      <c r="U47" s="16"/>
      <c r="V47" s="16"/>
      <c r="W47" s="16"/>
      <c r="X47" s="16"/>
      <c r="Y47" s="16"/>
      <c r="Z47" s="16"/>
    </row>
    <row r="48" spans="1:26" ht="30" customHeight="1" x14ac:dyDescent="0.2">
      <c r="A48" s="697"/>
      <c r="B48" s="615"/>
      <c r="C48" s="308" t="s">
        <v>41</v>
      </c>
      <c r="D48" s="392"/>
      <c r="E48" s="63" t="str">
        <f>別記様式第1号_登録申請書!E103</f>
        <v>☐</v>
      </c>
      <c r="F48" s="377" t="s">
        <v>194</v>
      </c>
      <c r="G48" s="377"/>
      <c r="H48" s="377"/>
      <c r="I48" s="377"/>
      <c r="J48" s="377"/>
      <c r="K48" s="378" t="s">
        <v>193</v>
      </c>
      <c r="L48" s="378"/>
      <c r="M48" s="633">
        <f>別記様式第1号_登録申請書!M103</f>
        <v>0</v>
      </c>
      <c r="N48" s="633"/>
      <c r="O48" s="377" t="s">
        <v>192</v>
      </c>
      <c r="P48" s="701"/>
      <c r="Q48" s="16"/>
      <c r="R48" s="156" t="s">
        <v>14</v>
      </c>
      <c r="S48" s="16"/>
      <c r="T48" s="16"/>
      <c r="U48" s="16"/>
      <c r="V48" s="16"/>
      <c r="W48" s="16"/>
      <c r="X48" s="16"/>
      <c r="Y48" s="16"/>
      <c r="Z48" s="16"/>
    </row>
    <row r="49" spans="1:26" ht="30" customHeight="1" x14ac:dyDescent="0.2">
      <c r="A49" s="697"/>
      <c r="B49" s="615"/>
      <c r="C49" s="309"/>
      <c r="D49" s="310"/>
      <c r="E49" s="65" t="str">
        <f>別記様式第1号_登録申請書!E104</f>
        <v>☐</v>
      </c>
      <c r="F49" s="377" t="s">
        <v>195</v>
      </c>
      <c r="G49" s="377"/>
      <c r="H49" s="377"/>
      <c r="I49" s="377"/>
      <c r="J49" s="377"/>
      <c r="K49" s="378" t="s">
        <v>193</v>
      </c>
      <c r="L49" s="378"/>
      <c r="M49" s="633">
        <f>別記様式第1号_登録申請書!M104</f>
        <v>0</v>
      </c>
      <c r="N49" s="633"/>
      <c r="O49" s="377" t="s">
        <v>192</v>
      </c>
      <c r="P49" s="701"/>
      <c r="Q49" s="16"/>
      <c r="R49" s="156" t="s">
        <v>14</v>
      </c>
      <c r="S49" s="16"/>
      <c r="T49" s="16"/>
      <c r="U49" s="16"/>
      <c r="V49" s="16"/>
      <c r="W49" s="16"/>
      <c r="X49" s="16"/>
      <c r="Y49" s="16"/>
      <c r="Z49" s="16"/>
    </row>
    <row r="50" spans="1:26" ht="17.100000000000001" customHeight="1" x14ac:dyDescent="0.2">
      <c r="A50" s="697"/>
      <c r="B50" s="615"/>
      <c r="C50" s="309"/>
      <c r="D50" s="310"/>
      <c r="E50" s="680" t="str">
        <f>別記様式第1号_登録申請書!E105</f>
        <v>☐</v>
      </c>
      <c r="F50" s="297" t="s">
        <v>200</v>
      </c>
      <c r="G50" s="297"/>
      <c r="H50" s="297"/>
      <c r="I50" s="297"/>
      <c r="J50" s="625" t="s">
        <v>196</v>
      </c>
      <c r="K50" s="625"/>
      <c r="L50" s="625"/>
      <c r="M50" s="409">
        <f>別記様式第1号_登録申請書!M105</f>
        <v>0</v>
      </c>
      <c r="N50" s="409"/>
      <c r="O50" s="297" t="s">
        <v>192</v>
      </c>
      <c r="P50" s="695"/>
      <c r="Q50" s="16"/>
      <c r="R50" s="707" t="s">
        <v>14</v>
      </c>
      <c r="S50" s="16"/>
      <c r="T50" s="16"/>
      <c r="U50" s="16"/>
      <c r="V50" s="16"/>
      <c r="W50" s="16"/>
      <c r="X50" s="16"/>
      <c r="Y50" s="16"/>
      <c r="Z50" s="16"/>
    </row>
    <row r="51" spans="1:26" ht="17.100000000000001" customHeight="1" x14ac:dyDescent="0.2">
      <c r="A51" s="697"/>
      <c r="B51" s="615"/>
      <c r="C51" s="309"/>
      <c r="D51" s="310"/>
      <c r="E51" s="681"/>
      <c r="F51" s="407" t="s">
        <v>197</v>
      </c>
      <c r="G51" s="407"/>
      <c r="H51" s="407"/>
      <c r="I51" s="407"/>
      <c r="J51" s="407"/>
      <c r="K51" s="407"/>
      <c r="L51" s="407"/>
      <c r="M51" s="407"/>
      <c r="N51" s="407"/>
      <c r="O51" s="407"/>
      <c r="P51" s="682"/>
      <c r="Q51" s="16"/>
      <c r="R51" s="799"/>
      <c r="S51" s="16"/>
      <c r="T51" s="16"/>
      <c r="U51" s="16"/>
      <c r="V51" s="16"/>
      <c r="W51" s="16"/>
      <c r="X51" s="16"/>
      <c r="Y51" s="16"/>
      <c r="Z51" s="16"/>
    </row>
    <row r="52" spans="1:26" ht="17.100000000000001" customHeight="1" x14ac:dyDescent="0.2">
      <c r="A52" s="697"/>
      <c r="B52" s="615"/>
      <c r="C52" s="309"/>
      <c r="D52" s="310"/>
      <c r="E52" s="375"/>
      <c r="F52" s="806" t="s">
        <v>201</v>
      </c>
      <c r="G52" s="806"/>
      <c r="H52" s="806"/>
      <c r="I52" s="801">
        <f>別記様式第1号_登録申請書!I107</f>
        <v>0</v>
      </c>
      <c r="J52" s="801"/>
      <c r="K52" s="114" t="s">
        <v>191</v>
      </c>
      <c r="L52" s="376" t="s">
        <v>199</v>
      </c>
      <c r="M52" s="376"/>
      <c r="N52" s="801">
        <f>別記様式第1号_登録申請書!N107</f>
        <v>0</v>
      </c>
      <c r="O52" s="801"/>
      <c r="P52" s="115" t="s">
        <v>198</v>
      </c>
      <c r="Q52" s="16"/>
      <c r="R52" s="708"/>
      <c r="S52" s="16"/>
      <c r="T52" s="16"/>
      <c r="U52" s="16"/>
      <c r="V52" s="16"/>
      <c r="W52" s="16"/>
      <c r="X52" s="16"/>
      <c r="Y52" s="16"/>
      <c r="Z52" s="16"/>
    </row>
    <row r="53" spans="1:26" ht="30" customHeight="1" x14ac:dyDescent="0.2">
      <c r="A53" s="697"/>
      <c r="B53" s="615"/>
      <c r="C53" s="311"/>
      <c r="D53" s="366"/>
      <c r="E53" s="65" t="str">
        <f>別記様式第1号_登録申請書!E108</f>
        <v>☐</v>
      </c>
      <c r="F53" s="377" t="s">
        <v>204</v>
      </c>
      <c r="G53" s="377"/>
      <c r="H53" s="377"/>
      <c r="I53" s="377">
        <f>別記様式第1号_登録申請書!I108</f>
        <v>0</v>
      </c>
      <c r="J53" s="377"/>
      <c r="K53" s="377"/>
      <c r="L53" s="378" t="s">
        <v>203</v>
      </c>
      <c r="M53" s="378"/>
      <c r="N53" s="378">
        <f>別記様式第1号_登録申請書!N108</f>
        <v>0</v>
      </c>
      <c r="O53" s="378"/>
      <c r="P53" s="119" t="s">
        <v>202</v>
      </c>
      <c r="Q53" s="16"/>
      <c r="R53" s="156" t="s">
        <v>14</v>
      </c>
      <c r="S53" s="16"/>
      <c r="T53" s="16"/>
      <c r="U53" s="16"/>
      <c r="V53" s="16"/>
      <c r="W53" s="16"/>
      <c r="X53" s="16"/>
      <c r="Y53" s="16"/>
      <c r="Z53" s="16"/>
    </row>
    <row r="54" spans="1:26" ht="18.899999999999999" customHeight="1" x14ac:dyDescent="0.2">
      <c r="A54" s="697"/>
      <c r="B54" s="615"/>
      <c r="C54" s="308" t="s">
        <v>76</v>
      </c>
      <c r="D54" s="392"/>
      <c r="E54" s="70" t="str">
        <f>別記様式第1号_登録申請書!E109</f>
        <v>☐</v>
      </c>
      <c r="F54" s="297" t="s">
        <v>205</v>
      </c>
      <c r="G54" s="297"/>
      <c r="H54" s="297"/>
      <c r="I54" s="297"/>
      <c r="J54" s="297"/>
      <c r="K54" s="297"/>
      <c r="L54" s="297"/>
      <c r="M54" s="297"/>
      <c r="N54" s="297"/>
      <c r="O54" s="297"/>
      <c r="P54" s="695"/>
      <c r="Q54" s="16"/>
      <c r="R54" s="707" t="s">
        <v>14</v>
      </c>
      <c r="S54" s="16"/>
      <c r="T54" s="16"/>
      <c r="U54" s="16"/>
      <c r="V54" s="16"/>
      <c r="W54" s="16"/>
      <c r="X54" s="16"/>
      <c r="Y54" s="16"/>
      <c r="Z54" s="16"/>
    </row>
    <row r="55" spans="1:26" ht="18.899999999999999" customHeight="1" thickBot="1" x14ac:dyDescent="0.25">
      <c r="A55" s="698"/>
      <c r="B55" s="616"/>
      <c r="C55" s="393"/>
      <c r="D55" s="394"/>
      <c r="E55" s="64" t="str">
        <f>別記様式第1号_登録申請書!E110</f>
        <v>☐</v>
      </c>
      <c r="F55" s="383" t="s">
        <v>208</v>
      </c>
      <c r="G55" s="383"/>
      <c r="H55" s="800">
        <f>別記様式第1号_登録申請書!H110</f>
        <v>0</v>
      </c>
      <c r="I55" s="800"/>
      <c r="J55" s="384" t="s">
        <v>207</v>
      </c>
      <c r="K55" s="384"/>
      <c r="L55" s="800">
        <f>別記様式第1号_登録申請書!L110</f>
        <v>0</v>
      </c>
      <c r="M55" s="800"/>
      <c r="N55" s="800"/>
      <c r="O55" s="800"/>
      <c r="P55" s="69" t="s">
        <v>206</v>
      </c>
      <c r="Q55" s="16"/>
      <c r="R55" s="708"/>
      <c r="S55" s="16"/>
      <c r="T55" s="16"/>
      <c r="U55" s="16"/>
      <c r="V55" s="16"/>
      <c r="W55" s="16"/>
      <c r="X55" s="16"/>
      <c r="Y55" s="16"/>
      <c r="Z55" s="16"/>
    </row>
    <row r="56" spans="1:26" ht="30" customHeight="1" thickBot="1" x14ac:dyDescent="0.25">
      <c r="A56" s="387" t="s">
        <v>45</v>
      </c>
      <c r="B56" s="388"/>
      <c r="C56" s="388"/>
      <c r="D56" s="389"/>
      <c r="E56" s="802" t="str">
        <f>IF(別記様式第1号_登録申請書!E111="☑","既存住宅の改修",IF(別記様式第1号_登録申請書!K111="☑","新規建設",""))</f>
        <v/>
      </c>
      <c r="F56" s="803"/>
      <c r="G56" s="803"/>
      <c r="H56" s="803"/>
      <c r="I56" s="803"/>
      <c r="J56" s="803"/>
      <c r="K56" s="804"/>
      <c r="L56" s="804"/>
      <c r="M56" s="804"/>
      <c r="N56" s="804"/>
      <c r="O56" s="804"/>
      <c r="P56" s="805"/>
      <c r="Q56" s="157"/>
      <c r="R56" s="156" t="s">
        <v>14</v>
      </c>
      <c r="S56" s="128"/>
      <c r="T56" s="16"/>
      <c r="U56" s="158" t="s">
        <v>75</v>
      </c>
      <c r="V56" s="158" t="s">
        <v>74</v>
      </c>
      <c r="W56" s="16"/>
      <c r="X56" s="16"/>
      <c r="Y56" s="16"/>
      <c r="Z56" s="16"/>
    </row>
    <row r="57" spans="1:26" ht="15" customHeight="1" x14ac:dyDescent="0.2">
      <c r="A57" s="271" t="s">
        <v>49</v>
      </c>
      <c r="B57" s="306"/>
      <c r="C57" s="306"/>
      <c r="D57" s="272"/>
      <c r="E57" s="86" t="str">
        <f>IF(AND(OR(別記様式第1号_登録申請書!$E$120="☑",別記様式第1号_登録申請書!$E$121="☑"),別記様式第1号_登録申請書!$Q$120="☐"),"",別記様式第1号_登録申請書!E120)</f>
        <v>☐</v>
      </c>
      <c r="F57" s="89" t="str">
        <f>IF(AND(OR(別記様式第1号_登録申請書!$E$120="☑",別記様式第1号_登録申請書!$E$121="☑"),別記様式第1号_登録申請書!$Q$120="☐"),"","無し")</f>
        <v>無し</v>
      </c>
      <c r="G57" s="88"/>
      <c r="H57" s="89" t="str">
        <f>IF(AND(OR(別記様式第1号_登録申請書!$E$120="☑",別記様式第1号_登録申請書!$E$121="☑"),別記様式第1号_登録申請書!$Q$120="☐"),"申請者の希望により非公開","")</f>
        <v/>
      </c>
      <c r="I57" s="85"/>
      <c r="J57" s="85"/>
      <c r="K57" s="125"/>
      <c r="L57" s="125"/>
      <c r="M57" s="125"/>
      <c r="N57" s="125"/>
      <c r="O57" s="125"/>
      <c r="P57" s="126"/>
      <c r="Q57" s="157"/>
      <c r="R57" s="707" t="s">
        <v>73</v>
      </c>
      <c r="S57" s="128"/>
      <c r="T57" s="16"/>
      <c r="U57" s="159"/>
      <c r="V57" s="159"/>
      <c r="W57" s="16"/>
      <c r="X57" s="16"/>
      <c r="Y57" s="16"/>
      <c r="Z57" s="16"/>
    </row>
    <row r="58" spans="1:26" ht="15" customHeight="1" thickBot="1" x14ac:dyDescent="0.25">
      <c r="A58" s="289"/>
      <c r="B58" s="338"/>
      <c r="C58" s="338"/>
      <c r="D58" s="290"/>
      <c r="E58" s="64" t="str">
        <f>IF(AND(OR(別記様式第1号_登録申請書!$E$120="☑",別記様式第1号_登録申請書!$E$121="☑"),別記様式第1号_登録申請書!$Q$120="☐"),"",別記様式第1号_登録申請書!E121)</f>
        <v>☐</v>
      </c>
      <c r="F58" s="87" t="str">
        <f>IF(AND(OR(別記様式第1号_登録申請書!$E$120="☑",別記様式第1号_登録申請書!$E$121="☑"),別記様式第1号_登録申請書!$Q$120="☐"),"","有り（")</f>
        <v>有り（</v>
      </c>
      <c r="G58" s="604">
        <f>IF(AND(OR(別記様式第1号_登録申請書!$E$120="☑",別記様式第1号_登録申請書!$E$121="☑"),別記様式第1号_登録申請書!$Q$120="☐"),"",別記様式第1号_登録申請書!G121)</f>
        <v>0</v>
      </c>
      <c r="H58" s="604">
        <f>IF(AND(OR(別記様式第1号_登録申請書!$E$120="☑",別記様式第1号_登録申請書!$E$121="☑"),別記様式第1号_登録申請書!$Q$120="☐"),"",別記様式第1号_登録申請書!H121)</f>
        <v>0</v>
      </c>
      <c r="I58" s="604">
        <f>IF(AND(OR(別記様式第1号_登録申請書!$E$120="☑",別記様式第1号_登録申請書!$E$121="☑"),別記様式第1号_登録申請書!$Q$120="☐"),"",別記様式第1号_登録申請書!I121)</f>
        <v>0</v>
      </c>
      <c r="J58" s="604">
        <f>IF(AND(OR(別記様式第1号_登録申請書!$E$120="☑",別記様式第1号_登録申請書!$E$121="☑"),別記様式第1号_登録申請書!$Q$120="☐"),"",別記様式第1号_登録申請書!J121)</f>
        <v>0</v>
      </c>
      <c r="K58" s="604">
        <f>IF(AND(OR(別記様式第1号_登録申請書!$E$120="☑",別記様式第1号_登録申請書!$E$121="☑"),別記様式第1号_登録申請書!$Q$120="☐"),"",別記様式第1号_登録申請書!K121)</f>
        <v>0</v>
      </c>
      <c r="L58" s="604">
        <f>IF(AND(OR(別記様式第1号_登録申請書!$E$120="☑",別記様式第1号_登録申請書!$E$121="☑"),別記様式第1号_登録申請書!$Q$120="☐"),"",別記様式第1号_登録申請書!L121)</f>
        <v>0</v>
      </c>
      <c r="M58" s="604">
        <f>IF(AND(OR(別記様式第1号_登録申請書!$E$120="☑",別記様式第1号_登録申請書!$E$121="☑"),別記様式第1号_登録申請書!$Q$120="☐"),"",別記様式第1号_登録申請書!M121)</f>
        <v>0</v>
      </c>
      <c r="N58" s="604">
        <f>IF(AND(OR(別記様式第1号_登録申請書!$E$120="☑",別記様式第1号_登録申請書!$E$121="☑"),別記様式第1号_登録申請書!$Q$120="☐"),"",別記様式第1号_登録申請書!N121)</f>
        <v>0</v>
      </c>
      <c r="O58" s="604">
        <f>IF(AND(OR(別記様式第1号_登録申請書!$E$120="☑",別記様式第1号_登録申請書!$E$121="☑"),別記様式第1号_登録申請書!$Q$120="☐"),"",別記様式第1号_登録申請書!O121)</f>
        <v>0</v>
      </c>
      <c r="P58" s="69" t="str">
        <f>IF(AND(OR(別記様式第1号_登録申請書!$E$120="☑",別記様式第1号_登録申請書!$E$121="☑"),別記様式第1号_登録申請書!$Q$120="☐"),"","）")</f>
        <v>）</v>
      </c>
      <c r="Q58" s="157"/>
      <c r="R58" s="708"/>
      <c r="S58" s="16" t="s">
        <v>82</v>
      </c>
      <c r="T58" s="16"/>
      <c r="U58" s="16"/>
      <c r="V58" s="16"/>
      <c r="W58" s="16"/>
      <c r="X58" s="16"/>
      <c r="Y58" s="16"/>
      <c r="Z58" s="16"/>
    </row>
    <row r="59" spans="1:26" ht="44.4" customHeight="1" thickBot="1" x14ac:dyDescent="0.25">
      <c r="A59" s="387" t="s">
        <v>65</v>
      </c>
      <c r="B59" s="388"/>
      <c r="C59" s="388"/>
      <c r="D59" s="389"/>
      <c r="E59" s="673" t="str">
        <f>IF(AND(OR(別記様式第1号_登録申請書!E88="☑",別記様式第1号_登録申請書!E89&gt;=1),別記様式第1号_登録申請書!E92&gt;=1),"☆","")</f>
        <v/>
      </c>
      <c r="F59" s="674"/>
      <c r="G59" s="674"/>
      <c r="H59" s="674"/>
      <c r="I59" s="674"/>
      <c r="J59" s="674"/>
      <c r="K59" s="674"/>
      <c r="L59" s="674"/>
      <c r="M59" s="674"/>
      <c r="N59" s="674"/>
      <c r="O59" s="674"/>
      <c r="P59" s="675"/>
      <c r="Q59" s="27"/>
      <c r="R59" s="156" t="s">
        <v>14</v>
      </c>
      <c r="S59" s="128"/>
      <c r="T59" s="16"/>
      <c r="U59" s="16"/>
      <c r="V59" s="16"/>
      <c r="W59" s="16"/>
      <c r="X59" s="16"/>
      <c r="Y59" s="16"/>
      <c r="Z59" s="16"/>
    </row>
    <row r="60" spans="1:26" ht="13.95" customHeight="1" x14ac:dyDescent="0.2">
      <c r="A60" s="549"/>
      <c r="B60" s="549"/>
      <c r="C60" s="549"/>
      <c r="D60" s="549"/>
      <c r="E60" s="549"/>
      <c r="F60" s="549"/>
      <c r="G60" s="549"/>
      <c r="H60" s="549"/>
      <c r="I60" s="549"/>
      <c r="J60" s="549"/>
      <c r="K60" s="549"/>
      <c r="L60" s="549"/>
      <c r="M60" s="549"/>
      <c r="N60" s="549"/>
      <c r="O60" s="549"/>
      <c r="P60" s="549"/>
      <c r="Q60" s="16"/>
      <c r="R60" s="118"/>
      <c r="S60" s="16"/>
      <c r="T60" s="16"/>
      <c r="U60" s="16"/>
      <c r="V60" s="16"/>
      <c r="W60" s="16"/>
      <c r="X60" s="16"/>
      <c r="Y60" s="16"/>
      <c r="Z60" s="16"/>
    </row>
    <row r="61" spans="1:26" ht="42.6" customHeight="1" thickBot="1" x14ac:dyDescent="0.25">
      <c r="A61" s="703" t="s">
        <v>305</v>
      </c>
      <c r="B61" s="369"/>
      <c r="C61" s="369"/>
      <c r="D61" s="369"/>
      <c r="E61" s="369"/>
      <c r="F61" s="369"/>
      <c r="G61" s="369"/>
      <c r="H61" s="369"/>
      <c r="I61" s="369"/>
      <c r="J61" s="369"/>
      <c r="K61" s="369"/>
      <c r="L61" s="369"/>
      <c r="M61" s="369"/>
      <c r="N61" s="369"/>
      <c r="O61" s="369"/>
      <c r="P61" s="369"/>
      <c r="Q61" s="16"/>
      <c r="R61" s="118"/>
      <c r="S61" s="16"/>
      <c r="T61" s="16"/>
      <c r="U61" s="16"/>
      <c r="V61" s="16"/>
      <c r="W61" s="16"/>
      <c r="X61" s="16"/>
      <c r="Y61" s="16"/>
      <c r="Z61" s="16"/>
    </row>
    <row r="62" spans="1:26" ht="34.950000000000003" customHeight="1" x14ac:dyDescent="0.2">
      <c r="A62" s="271" t="s">
        <v>239</v>
      </c>
      <c r="B62" s="306"/>
      <c r="C62" s="306"/>
      <c r="D62" s="272"/>
      <c r="E62" s="704" t="str">
        <f>IF(別記様式第1号_登録申請書!E127="☑","エレベーターの閉じ込め防止対策済み",IF(別記様式第1号_登録申請書!E137="☑","エレベーターの閉じ込め防止対策予定",""))</f>
        <v/>
      </c>
      <c r="F62" s="705"/>
      <c r="G62" s="705"/>
      <c r="H62" s="705"/>
      <c r="I62" s="705"/>
      <c r="J62" s="705"/>
      <c r="K62" s="705"/>
      <c r="L62" s="705"/>
      <c r="M62" s="705"/>
      <c r="N62" s="705"/>
      <c r="O62" s="705"/>
      <c r="P62" s="706"/>
      <c r="Q62" s="162"/>
      <c r="R62" s="156" t="s">
        <v>14</v>
      </c>
      <c r="S62" s="128"/>
      <c r="T62" s="16"/>
      <c r="U62" s="127" t="s">
        <v>251</v>
      </c>
      <c r="V62" s="127" t="s">
        <v>252</v>
      </c>
      <c r="W62" s="16"/>
      <c r="X62" s="16"/>
      <c r="Y62" s="16"/>
      <c r="Z62" s="16"/>
    </row>
    <row r="63" spans="1:26" ht="34.950000000000003" customHeight="1" x14ac:dyDescent="0.2">
      <c r="A63" s="275" t="s">
        <v>283</v>
      </c>
      <c r="B63" s="395"/>
      <c r="C63" s="395"/>
      <c r="D63" s="276"/>
      <c r="E63" s="686" t="str">
        <f>IF(別記様式第1号_登録申請書!E129="☑","エレベーターの早期復旧対策済み",IF(別記様式第1号_登録申請書!E139="☑","エレベーターの早期復旧対策予定",""))</f>
        <v/>
      </c>
      <c r="F63" s="687"/>
      <c r="G63" s="687"/>
      <c r="H63" s="687"/>
      <c r="I63" s="687"/>
      <c r="J63" s="687"/>
      <c r="K63" s="687"/>
      <c r="L63" s="687"/>
      <c r="M63" s="687"/>
      <c r="N63" s="687"/>
      <c r="O63" s="687"/>
      <c r="P63" s="688"/>
      <c r="Q63" s="157"/>
      <c r="R63" s="156" t="s">
        <v>14</v>
      </c>
      <c r="S63" s="128"/>
      <c r="T63" s="16"/>
      <c r="U63" s="127" t="s">
        <v>286</v>
      </c>
      <c r="V63" s="127" t="s">
        <v>287</v>
      </c>
      <c r="W63" s="16"/>
      <c r="X63" s="16"/>
      <c r="Y63" s="16"/>
      <c r="Z63" s="16"/>
    </row>
    <row r="64" spans="1:26" ht="34.950000000000003" customHeight="1" x14ac:dyDescent="0.2">
      <c r="A64" s="275" t="s">
        <v>262</v>
      </c>
      <c r="B64" s="395"/>
      <c r="C64" s="395"/>
      <c r="D64" s="276"/>
      <c r="E64" s="686" t="str">
        <f>IF(AND(別記様式第1号_登録申請書!E133="☑",別記様式第1号_登録申請書!E134="☑"),"防災備蓄資器材の確保済み、防災倉庫を設置済み",IF(AND(別記様式第1号_登録申請書!E143="☑",別記様式第1号_登録申請書!E144="☑"),"防災備蓄資器材の確保予定、防災倉庫を設置予定",""))</f>
        <v/>
      </c>
      <c r="F64" s="687"/>
      <c r="G64" s="687"/>
      <c r="H64" s="687"/>
      <c r="I64" s="687"/>
      <c r="J64" s="687"/>
      <c r="K64" s="687"/>
      <c r="L64" s="687"/>
      <c r="M64" s="687"/>
      <c r="N64" s="687"/>
      <c r="O64" s="687"/>
      <c r="P64" s="688"/>
      <c r="Q64" s="157"/>
      <c r="R64" s="156" t="s">
        <v>14</v>
      </c>
      <c r="S64" s="128"/>
      <c r="T64" s="16"/>
      <c r="U64" s="127" t="s">
        <v>277</v>
      </c>
      <c r="V64" s="127" t="s">
        <v>278</v>
      </c>
      <c r="W64" s="16"/>
      <c r="X64" s="16"/>
      <c r="Y64" s="16"/>
      <c r="Z64" s="16"/>
    </row>
    <row r="65" spans="1:26" ht="34.950000000000003" customHeight="1" x14ac:dyDescent="0.2">
      <c r="A65" s="273"/>
      <c r="B65" s="307"/>
      <c r="C65" s="307"/>
      <c r="D65" s="274"/>
      <c r="E65" s="70"/>
      <c r="F65" s="671" t="str">
        <f>IF(AND(別記様式第1号_登録申請書!E133="☑",別記様式第1号_登録申請書!E134="☑"),"確保している防災備蓄資器材（資器材名、数量）",IF(AND(別記様式第1号_登録申請書!E143="☑",別記様式第1号_登録申請書!E144="☑"),"確保する防災備蓄資器材（資器材名、数量）",""))</f>
        <v/>
      </c>
      <c r="G65" s="671"/>
      <c r="H65" s="671"/>
      <c r="I65" s="671"/>
      <c r="J65" s="671"/>
      <c r="K65" s="671"/>
      <c r="L65" s="671"/>
      <c r="M65" s="671"/>
      <c r="N65" s="671"/>
      <c r="O65" s="671"/>
      <c r="P65" s="672"/>
      <c r="Q65" s="702"/>
      <c r="R65" s="694" t="s">
        <v>66</v>
      </c>
      <c r="S65" s="16"/>
      <c r="T65" s="16"/>
      <c r="U65" s="127" t="s">
        <v>256</v>
      </c>
      <c r="V65" s="127" t="s">
        <v>257</v>
      </c>
      <c r="W65" s="16"/>
      <c r="X65" s="16"/>
      <c r="Y65" s="16"/>
      <c r="Z65" s="16"/>
    </row>
    <row r="66" spans="1:26" ht="34.950000000000003" customHeight="1" thickBot="1" x14ac:dyDescent="0.25">
      <c r="A66" s="289"/>
      <c r="B66" s="338"/>
      <c r="C66" s="338"/>
      <c r="D66" s="290"/>
      <c r="E66" s="70"/>
      <c r="F66" s="183" t="str">
        <f>IF(OR(AND(別記様式第1号_登録申請書!E133="☑",別記様式第1号_登録申請書!E134="☑"),AND(別記様式第1号_登録申請書!E143="☑",別記様式第1号_登録申請書!E144="☑")),"（","")</f>
        <v/>
      </c>
      <c r="G66" s="384" t="str">
        <f>IF(AND(別記様式第1号_登録申請書!E133="☑",別記様式第1号_登録申請書!E134="☑"),IF(別記様式第1号_登録申請書!Q135="☑",別記様式第1号_登録申請書!F136,"申請者の希望により非公開"),IF(AND(別記様式第1号_登録申請書!E143="☑",別記様式第1号_登録申請書!E144="☑"),IF(別記様式第1号_登録申請書!Q144="☑",別記様式第1号_登録申請書!F146,"申請者の希望により非公開"),""))</f>
        <v/>
      </c>
      <c r="H66" s="384"/>
      <c r="I66" s="384"/>
      <c r="J66" s="384"/>
      <c r="K66" s="384"/>
      <c r="L66" s="384"/>
      <c r="M66" s="384"/>
      <c r="N66" s="384"/>
      <c r="O66" s="384"/>
      <c r="P66" s="69" t="str">
        <f>IF(OR(AND(別記様式第1号_登録申請書!E133="☑",別記様式第1号_登録申請書!E134="☑"),AND(別記様式第1号_登録申請書!E143="☑",別記様式第1号_登録申請書!E144="☑")),"）","")</f>
        <v/>
      </c>
      <c r="Q66" s="702"/>
      <c r="R66" s="694"/>
      <c r="S66" s="16" t="s">
        <v>255</v>
      </c>
      <c r="T66" s="16"/>
      <c r="U66" s="16"/>
      <c r="V66" s="16"/>
      <c r="W66" s="16"/>
      <c r="X66" s="16"/>
      <c r="Y66" s="16"/>
      <c r="Z66" s="16"/>
    </row>
    <row r="67" spans="1:26" ht="44.4" customHeight="1" thickBot="1" x14ac:dyDescent="0.25">
      <c r="A67" s="387" t="s">
        <v>65</v>
      </c>
      <c r="B67" s="388"/>
      <c r="C67" s="388"/>
      <c r="D67" s="389"/>
      <c r="E67" s="673" t="str">
        <f>IF(E36="☆",IF(OR(別記様式第1号_登録申請書!E127="☑",別記様式第1号_登録申請書!E137="☑"),"☆","")&amp;IF(OR(別記様式第1号_登録申請書!E129="☑",別記様式第1号_登録申請書!E139="☑"),"☆","")&amp;IF(OR(AND(別記様式第1号_登録申請書!E133="☑",別記様式第1号_登録申請書!E134="☑"),AND(別記様式第1号_登録申請書!E143="☑",別記様式第1号_登録申請書!E144="☑")),"☆",""),"")</f>
        <v/>
      </c>
      <c r="F67" s="674"/>
      <c r="G67" s="674"/>
      <c r="H67" s="674"/>
      <c r="I67" s="674"/>
      <c r="J67" s="674"/>
      <c r="K67" s="674"/>
      <c r="L67" s="674"/>
      <c r="M67" s="674"/>
      <c r="N67" s="674"/>
      <c r="O67" s="674"/>
      <c r="P67" s="675"/>
      <c r="Q67" s="27"/>
      <c r="R67" s="156" t="s">
        <v>14</v>
      </c>
      <c r="S67" s="128"/>
      <c r="T67" s="16"/>
      <c r="U67" s="16"/>
      <c r="V67" s="16"/>
      <c r="W67" s="16"/>
      <c r="X67" s="16"/>
      <c r="Y67" s="16"/>
      <c r="Z67" s="16"/>
    </row>
    <row r="68" spans="1:26" ht="13.95" customHeight="1" x14ac:dyDescent="0.2">
      <c r="A68" s="31"/>
      <c r="B68" s="31"/>
      <c r="C68" s="31"/>
      <c r="D68" s="31"/>
      <c r="E68" s="31"/>
      <c r="F68" s="31"/>
      <c r="G68" s="31"/>
      <c r="H68" s="31"/>
      <c r="I68" s="31"/>
      <c r="J68" s="31"/>
      <c r="K68" s="31"/>
      <c r="L68" s="31"/>
      <c r="M68" s="31"/>
      <c r="N68" s="31"/>
      <c r="O68" s="31"/>
      <c r="P68" s="31"/>
      <c r="Q68" s="16"/>
      <c r="R68" s="118"/>
      <c r="S68" s="16"/>
      <c r="T68" s="16"/>
      <c r="U68" s="16"/>
      <c r="V68" s="16"/>
      <c r="W68" s="16"/>
      <c r="X68" s="16"/>
      <c r="Y68" s="16"/>
      <c r="Z68" s="16"/>
    </row>
    <row r="69" spans="1:26" ht="14.4" x14ac:dyDescent="0.2">
      <c r="A69" s="31"/>
      <c r="B69" s="31"/>
      <c r="C69" s="31"/>
      <c r="D69" s="31"/>
      <c r="E69" s="31"/>
      <c r="F69" s="31"/>
      <c r="G69" s="31"/>
      <c r="H69" s="31"/>
      <c r="I69" s="31"/>
      <c r="J69" s="31"/>
      <c r="K69" s="31"/>
      <c r="L69" s="31"/>
      <c r="M69" s="31"/>
      <c r="N69" s="31"/>
      <c r="O69" s="31"/>
      <c r="P69" s="31"/>
      <c r="Q69" s="16"/>
      <c r="R69" s="118"/>
      <c r="S69" s="16"/>
      <c r="T69" s="16"/>
      <c r="U69" s="16"/>
      <c r="V69" s="16"/>
      <c r="W69" s="16"/>
      <c r="X69" s="16"/>
      <c r="Y69" s="16"/>
      <c r="Z69" s="16"/>
    </row>
    <row r="70" spans="1:26" ht="14.4" x14ac:dyDescent="0.2">
      <c r="A70" s="31"/>
      <c r="B70" s="31"/>
      <c r="C70" s="31"/>
      <c r="D70" s="31"/>
      <c r="E70" s="31"/>
      <c r="F70" s="31"/>
      <c r="G70" s="31"/>
      <c r="H70" s="31"/>
      <c r="I70" s="31"/>
      <c r="J70" s="31"/>
      <c r="K70" s="31"/>
      <c r="L70" s="31"/>
      <c r="M70" s="31"/>
      <c r="N70" s="31"/>
      <c r="O70" s="31"/>
      <c r="P70" s="31"/>
    </row>
  </sheetData>
  <sheetProtection algorithmName="SHA-512" hashValue="JM7Vv36F0T7TRhZAYTDVFS/e4jJ/4jn7pca6Inp+cSzK7Fo7byQh9MyVL3DYnu/5uFWGoY/rJa9SwDdaXd9dcA==" saltValue="ezOwJ2rixd7PmY6HVBwLeQ==" spinCount="100000" sheet="1" objects="1" scenarios="1" selectLockedCells="1" selectUnlockedCells="1"/>
  <dataConsolidate/>
  <mergeCells count="148">
    <mergeCell ref="R57:R58"/>
    <mergeCell ref="R50:R52"/>
    <mergeCell ref="C54:D55"/>
    <mergeCell ref="F54:P54"/>
    <mergeCell ref="F55:G55"/>
    <mergeCell ref="H55:I55"/>
    <mergeCell ref="J55:K55"/>
    <mergeCell ref="L55:O55"/>
    <mergeCell ref="R54:R55"/>
    <mergeCell ref="L52:M52"/>
    <mergeCell ref="N52:O52"/>
    <mergeCell ref="A57:D58"/>
    <mergeCell ref="G58:O58"/>
    <mergeCell ref="F53:H53"/>
    <mergeCell ref="I53:K53"/>
    <mergeCell ref="L53:M53"/>
    <mergeCell ref="N53:O53"/>
    <mergeCell ref="A56:D56"/>
    <mergeCell ref="E56:P56"/>
    <mergeCell ref="F50:I50"/>
    <mergeCell ref="F52:H52"/>
    <mergeCell ref="I52:J52"/>
    <mergeCell ref="R39:R40"/>
    <mergeCell ref="R19:R20"/>
    <mergeCell ref="E19:G19"/>
    <mergeCell ref="H19:J19"/>
    <mergeCell ref="K19:M19"/>
    <mergeCell ref="A25:D25"/>
    <mergeCell ref="E25:P25"/>
    <mergeCell ref="A26:D26"/>
    <mergeCell ref="E26:P26"/>
    <mergeCell ref="A27:D27"/>
    <mergeCell ref="E27:P27"/>
    <mergeCell ref="A28:D28"/>
    <mergeCell ref="E28:P28"/>
    <mergeCell ref="A38:P38"/>
    <mergeCell ref="E33:P33"/>
    <mergeCell ref="J34:O34"/>
    <mergeCell ref="F34:I34"/>
    <mergeCell ref="O40:P40"/>
    <mergeCell ref="E8:P8"/>
    <mergeCell ref="A9:D9"/>
    <mergeCell ref="E9:P9"/>
    <mergeCell ref="E10:P10"/>
    <mergeCell ref="A10:D10"/>
    <mergeCell ref="A11:D11"/>
    <mergeCell ref="A18:D18"/>
    <mergeCell ref="E18:P18"/>
    <mergeCell ref="A19:D20"/>
    <mergeCell ref="E20:G20"/>
    <mergeCell ref="H20:J20"/>
    <mergeCell ref="H1:I1"/>
    <mergeCell ref="H2:I2"/>
    <mergeCell ref="H3:I3"/>
    <mergeCell ref="A4:P4"/>
    <mergeCell ref="J1:P1"/>
    <mergeCell ref="N19:P19"/>
    <mergeCell ref="A21:D21"/>
    <mergeCell ref="A22:D22"/>
    <mergeCell ref="A23:D23"/>
    <mergeCell ref="E23:P23"/>
    <mergeCell ref="E21:I21"/>
    <mergeCell ref="K21:O21"/>
    <mergeCell ref="E22:J22"/>
    <mergeCell ref="K20:M20"/>
    <mergeCell ref="N20:P20"/>
    <mergeCell ref="E11:P11"/>
    <mergeCell ref="A12:D12"/>
    <mergeCell ref="E12:P12"/>
    <mergeCell ref="A13:D13"/>
    <mergeCell ref="E13:P13"/>
    <mergeCell ref="A5:P5"/>
    <mergeCell ref="A6:P6"/>
    <mergeCell ref="A7:P7"/>
    <mergeCell ref="A8:D8"/>
    <mergeCell ref="O41:P41"/>
    <mergeCell ref="A42:D42"/>
    <mergeCell ref="A14:P14"/>
    <mergeCell ref="A15:P15"/>
    <mergeCell ref="A16:D16"/>
    <mergeCell ref="E16:P16"/>
    <mergeCell ref="A17:D17"/>
    <mergeCell ref="E17:P17"/>
    <mergeCell ref="A24:D24"/>
    <mergeCell ref="E24:P24"/>
    <mergeCell ref="L22:M22"/>
    <mergeCell ref="N22:O22"/>
    <mergeCell ref="A35:D35"/>
    <mergeCell ref="E35:P35"/>
    <mergeCell ref="R43:R44"/>
    <mergeCell ref="R45:R46"/>
    <mergeCell ref="F45:J45"/>
    <mergeCell ref="F46:J46"/>
    <mergeCell ref="N46:P46"/>
    <mergeCell ref="L47:P47"/>
    <mergeCell ref="E47:K47"/>
    <mergeCell ref="F48:J48"/>
    <mergeCell ref="K48:L48"/>
    <mergeCell ref="M48:N48"/>
    <mergeCell ref="O48:P48"/>
    <mergeCell ref="R65:R66"/>
    <mergeCell ref="A67:D67"/>
    <mergeCell ref="E67:P67"/>
    <mergeCell ref="F43:H43"/>
    <mergeCell ref="J43:P43"/>
    <mergeCell ref="A47:B55"/>
    <mergeCell ref="C47:D47"/>
    <mergeCell ref="C48:D53"/>
    <mergeCell ref="A45:D46"/>
    <mergeCell ref="O49:P49"/>
    <mergeCell ref="M49:N49"/>
    <mergeCell ref="K49:L49"/>
    <mergeCell ref="F49:J49"/>
    <mergeCell ref="O50:P50"/>
    <mergeCell ref="M50:N50"/>
    <mergeCell ref="J50:L50"/>
    <mergeCell ref="A62:D62"/>
    <mergeCell ref="A63:D63"/>
    <mergeCell ref="A64:D66"/>
    <mergeCell ref="G66:O66"/>
    <mergeCell ref="Q65:Q66"/>
    <mergeCell ref="A61:P61"/>
    <mergeCell ref="E62:P62"/>
    <mergeCell ref="E64:P64"/>
    <mergeCell ref="F65:P65"/>
    <mergeCell ref="A36:D36"/>
    <mergeCell ref="E36:P36"/>
    <mergeCell ref="A59:D59"/>
    <mergeCell ref="E59:P59"/>
    <mergeCell ref="A60:P60"/>
    <mergeCell ref="A30:P30"/>
    <mergeCell ref="A31:D31"/>
    <mergeCell ref="E31:P31"/>
    <mergeCell ref="A43:D44"/>
    <mergeCell ref="F44:P44"/>
    <mergeCell ref="E50:E52"/>
    <mergeCell ref="F51:P51"/>
    <mergeCell ref="A41:D41"/>
    <mergeCell ref="E63:P63"/>
    <mergeCell ref="I42:O42"/>
    <mergeCell ref="A39:D40"/>
    <mergeCell ref="F39:P39"/>
    <mergeCell ref="A32:D34"/>
    <mergeCell ref="E32:P32"/>
    <mergeCell ref="H40:I40"/>
    <mergeCell ref="K40:M40"/>
    <mergeCell ref="H41:I41"/>
    <mergeCell ref="K41:M41"/>
  </mergeCells>
  <phoneticPr fontId="2"/>
  <conditionalFormatting sqref="E11:P13 E23:P27">
    <cfRule type="containsBlanks" dxfId="9" priority="31">
      <formula>LEN(TRIM(E11))=0</formula>
    </cfRule>
  </conditionalFormatting>
  <conditionalFormatting sqref="E19:P20">
    <cfRule type="containsBlanks" dxfId="8" priority="4">
      <formula>LEN(TRIM(E19))=0</formula>
    </cfRule>
  </conditionalFormatting>
  <conditionalFormatting sqref="E31:P32">
    <cfRule type="containsBlanks" dxfId="7" priority="24">
      <formula>LEN(TRIM(E31))=0</formula>
    </cfRule>
  </conditionalFormatting>
  <conditionalFormatting sqref="E33:P34">
    <cfRule type="expression" dxfId="6" priority="20">
      <formula>$E$33=""</formula>
    </cfRule>
  </conditionalFormatting>
  <conditionalFormatting sqref="E35:P36">
    <cfRule type="containsBlanks" dxfId="5" priority="19">
      <formula>LEN(TRIM(E35))=0</formula>
    </cfRule>
  </conditionalFormatting>
  <conditionalFormatting sqref="E39:P59">
    <cfRule type="expression" dxfId="4" priority="15">
      <formula>AND($E$39="",$E$40=0)</formula>
    </cfRule>
  </conditionalFormatting>
  <conditionalFormatting sqref="E62:P62">
    <cfRule type="expression" dxfId="3" priority="2">
      <formula>$E$62=""</formula>
    </cfRule>
  </conditionalFormatting>
  <conditionalFormatting sqref="E63:P63">
    <cfRule type="expression" dxfId="2" priority="3">
      <formula>$E$63=""</formula>
    </cfRule>
  </conditionalFormatting>
  <conditionalFormatting sqref="E64:P66">
    <cfRule type="expression" dxfId="1" priority="5">
      <formula>$E$64=""</formula>
    </cfRule>
  </conditionalFormatting>
  <conditionalFormatting sqref="E67:P67">
    <cfRule type="containsBlanks" dxfId="0" priority="10">
      <formula>LEN(TRIM(E67))=0</formula>
    </cfRule>
  </conditionalFormatting>
  <dataValidations disablePrompts="1" count="9">
    <dataValidation type="list" allowBlank="1" showInputMessage="1" showErrorMessage="1" sqref="WVM983105:WVX983105 JA36:JL36 SW36:TH36 ACS36:ADD36 AMO36:AMZ36 AWK36:AWV36 BGG36:BGR36 BQC36:BQN36 BZY36:CAJ36 CJU36:CKF36 CTQ36:CUB36 DDM36:DDX36 DNI36:DNT36 DXE36:DXP36 EHA36:EHL36 EQW36:ERH36 FAS36:FBD36 FKO36:FKZ36 FUK36:FUV36 GEG36:GER36 GOC36:GON36 GXY36:GYJ36 HHU36:HIF36 HRQ36:HSB36 IBM36:IBX36 ILI36:ILT36 IVE36:IVP36 JFA36:JFL36 JOW36:JPH36 JYS36:JZD36 KIO36:KIZ36 KSK36:KSV36 LCG36:LCR36 LMC36:LMN36 LVY36:LWJ36 MFU36:MGF36 MPQ36:MQB36 MZM36:MZX36 NJI36:NJT36 NTE36:NTP36 ODA36:ODL36 OMW36:ONH36 OWS36:OXD36 PGO36:PGZ36 PQK36:PQV36 QAG36:QAR36 QKC36:QKN36 QTY36:QUJ36 RDU36:REF36 RNQ36:ROB36 RXM36:RXX36 SHI36:SHT36 SRE36:SRP36 TBA36:TBL36 TKW36:TLH36 TUS36:TVD36 UEO36:UEZ36 UOK36:UOV36 UYG36:UYR36 VIC36:VIN36 VRY36:VSJ36 WBU36:WCF36 WLQ36:WMB36 WVM36:WVX36 E65601:P65601 JA65601:JL65601 SW65601:TH65601 ACS65601:ADD65601 AMO65601:AMZ65601 AWK65601:AWV65601 BGG65601:BGR65601 BQC65601:BQN65601 BZY65601:CAJ65601 CJU65601:CKF65601 CTQ65601:CUB65601 DDM65601:DDX65601 DNI65601:DNT65601 DXE65601:DXP65601 EHA65601:EHL65601 EQW65601:ERH65601 FAS65601:FBD65601 FKO65601:FKZ65601 FUK65601:FUV65601 GEG65601:GER65601 GOC65601:GON65601 GXY65601:GYJ65601 HHU65601:HIF65601 HRQ65601:HSB65601 IBM65601:IBX65601 ILI65601:ILT65601 IVE65601:IVP65601 JFA65601:JFL65601 JOW65601:JPH65601 JYS65601:JZD65601 KIO65601:KIZ65601 KSK65601:KSV65601 LCG65601:LCR65601 LMC65601:LMN65601 LVY65601:LWJ65601 MFU65601:MGF65601 MPQ65601:MQB65601 MZM65601:MZX65601 NJI65601:NJT65601 NTE65601:NTP65601 ODA65601:ODL65601 OMW65601:ONH65601 OWS65601:OXD65601 PGO65601:PGZ65601 PQK65601:PQV65601 QAG65601:QAR65601 QKC65601:QKN65601 QTY65601:QUJ65601 RDU65601:REF65601 RNQ65601:ROB65601 RXM65601:RXX65601 SHI65601:SHT65601 SRE65601:SRP65601 TBA65601:TBL65601 TKW65601:TLH65601 TUS65601:TVD65601 UEO65601:UEZ65601 UOK65601:UOV65601 UYG65601:UYR65601 VIC65601:VIN65601 VRY65601:VSJ65601 WBU65601:WCF65601 WLQ65601:WMB65601 WVM65601:WVX65601 E131137:P131137 JA131137:JL131137 SW131137:TH131137 ACS131137:ADD131137 AMO131137:AMZ131137 AWK131137:AWV131137 BGG131137:BGR131137 BQC131137:BQN131137 BZY131137:CAJ131137 CJU131137:CKF131137 CTQ131137:CUB131137 DDM131137:DDX131137 DNI131137:DNT131137 DXE131137:DXP131137 EHA131137:EHL131137 EQW131137:ERH131137 FAS131137:FBD131137 FKO131137:FKZ131137 FUK131137:FUV131137 GEG131137:GER131137 GOC131137:GON131137 GXY131137:GYJ131137 HHU131137:HIF131137 HRQ131137:HSB131137 IBM131137:IBX131137 ILI131137:ILT131137 IVE131137:IVP131137 JFA131137:JFL131137 JOW131137:JPH131137 JYS131137:JZD131137 KIO131137:KIZ131137 KSK131137:KSV131137 LCG131137:LCR131137 LMC131137:LMN131137 LVY131137:LWJ131137 MFU131137:MGF131137 MPQ131137:MQB131137 MZM131137:MZX131137 NJI131137:NJT131137 NTE131137:NTP131137 ODA131137:ODL131137 OMW131137:ONH131137 OWS131137:OXD131137 PGO131137:PGZ131137 PQK131137:PQV131137 QAG131137:QAR131137 QKC131137:QKN131137 QTY131137:QUJ131137 RDU131137:REF131137 RNQ131137:ROB131137 RXM131137:RXX131137 SHI131137:SHT131137 SRE131137:SRP131137 TBA131137:TBL131137 TKW131137:TLH131137 TUS131137:TVD131137 UEO131137:UEZ131137 UOK131137:UOV131137 UYG131137:UYR131137 VIC131137:VIN131137 VRY131137:VSJ131137 WBU131137:WCF131137 WLQ131137:WMB131137 WVM131137:WVX131137 E196673:P196673 JA196673:JL196673 SW196673:TH196673 ACS196673:ADD196673 AMO196673:AMZ196673 AWK196673:AWV196673 BGG196673:BGR196673 BQC196673:BQN196673 BZY196673:CAJ196673 CJU196673:CKF196673 CTQ196673:CUB196673 DDM196673:DDX196673 DNI196673:DNT196673 DXE196673:DXP196673 EHA196673:EHL196673 EQW196673:ERH196673 FAS196673:FBD196673 FKO196673:FKZ196673 FUK196673:FUV196673 GEG196673:GER196673 GOC196673:GON196673 GXY196673:GYJ196673 HHU196673:HIF196673 HRQ196673:HSB196673 IBM196673:IBX196673 ILI196673:ILT196673 IVE196673:IVP196673 JFA196673:JFL196673 JOW196673:JPH196673 JYS196673:JZD196673 KIO196673:KIZ196673 KSK196673:KSV196673 LCG196673:LCR196673 LMC196673:LMN196673 LVY196673:LWJ196673 MFU196673:MGF196673 MPQ196673:MQB196673 MZM196673:MZX196673 NJI196673:NJT196673 NTE196673:NTP196673 ODA196673:ODL196673 OMW196673:ONH196673 OWS196673:OXD196673 PGO196673:PGZ196673 PQK196673:PQV196673 QAG196673:QAR196673 QKC196673:QKN196673 QTY196673:QUJ196673 RDU196673:REF196673 RNQ196673:ROB196673 RXM196673:RXX196673 SHI196673:SHT196673 SRE196673:SRP196673 TBA196673:TBL196673 TKW196673:TLH196673 TUS196673:TVD196673 UEO196673:UEZ196673 UOK196673:UOV196673 UYG196673:UYR196673 VIC196673:VIN196673 VRY196673:VSJ196673 WBU196673:WCF196673 WLQ196673:WMB196673 WVM196673:WVX196673 E262209:P262209 JA262209:JL262209 SW262209:TH262209 ACS262209:ADD262209 AMO262209:AMZ262209 AWK262209:AWV262209 BGG262209:BGR262209 BQC262209:BQN262209 BZY262209:CAJ262209 CJU262209:CKF262209 CTQ262209:CUB262209 DDM262209:DDX262209 DNI262209:DNT262209 DXE262209:DXP262209 EHA262209:EHL262209 EQW262209:ERH262209 FAS262209:FBD262209 FKO262209:FKZ262209 FUK262209:FUV262209 GEG262209:GER262209 GOC262209:GON262209 GXY262209:GYJ262209 HHU262209:HIF262209 HRQ262209:HSB262209 IBM262209:IBX262209 ILI262209:ILT262209 IVE262209:IVP262209 JFA262209:JFL262209 JOW262209:JPH262209 JYS262209:JZD262209 KIO262209:KIZ262209 KSK262209:KSV262209 LCG262209:LCR262209 LMC262209:LMN262209 LVY262209:LWJ262209 MFU262209:MGF262209 MPQ262209:MQB262209 MZM262209:MZX262209 NJI262209:NJT262209 NTE262209:NTP262209 ODA262209:ODL262209 OMW262209:ONH262209 OWS262209:OXD262209 PGO262209:PGZ262209 PQK262209:PQV262209 QAG262209:QAR262209 QKC262209:QKN262209 QTY262209:QUJ262209 RDU262209:REF262209 RNQ262209:ROB262209 RXM262209:RXX262209 SHI262209:SHT262209 SRE262209:SRP262209 TBA262209:TBL262209 TKW262209:TLH262209 TUS262209:TVD262209 UEO262209:UEZ262209 UOK262209:UOV262209 UYG262209:UYR262209 VIC262209:VIN262209 VRY262209:VSJ262209 WBU262209:WCF262209 WLQ262209:WMB262209 WVM262209:WVX262209 E327745:P327745 JA327745:JL327745 SW327745:TH327745 ACS327745:ADD327745 AMO327745:AMZ327745 AWK327745:AWV327745 BGG327745:BGR327745 BQC327745:BQN327745 BZY327745:CAJ327745 CJU327745:CKF327745 CTQ327745:CUB327745 DDM327745:DDX327745 DNI327745:DNT327745 DXE327745:DXP327745 EHA327745:EHL327745 EQW327745:ERH327745 FAS327745:FBD327745 FKO327745:FKZ327745 FUK327745:FUV327745 GEG327745:GER327745 GOC327745:GON327745 GXY327745:GYJ327745 HHU327745:HIF327745 HRQ327745:HSB327745 IBM327745:IBX327745 ILI327745:ILT327745 IVE327745:IVP327745 JFA327745:JFL327745 JOW327745:JPH327745 JYS327745:JZD327745 KIO327745:KIZ327745 KSK327745:KSV327745 LCG327745:LCR327745 LMC327745:LMN327745 LVY327745:LWJ327745 MFU327745:MGF327745 MPQ327745:MQB327745 MZM327745:MZX327745 NJI327745:NJT327745 NTE327745:NTP327745 ODA327745:ODL327745 OMW327745:ONH327745 OWS327745:OXD327745 PGO327745:PGZ327745 PQK327745:PQV327745 QAG327745:QAR327745 QKC327745:QKN327745 QTY327745:QUJ327745 RDU327745:REF327745 RNQ327745:ROB327745 RXM327745:RXX327745 SHI327745:SHT327745 SRE327745:SRP327745 TBA327745:TBL327745 TKW327745:TLH327745 TUS327745:TVD327745 UEO327745:UEZ327745 UOK327745:UOV327745 UYG327745:UYR327745 VIC327745:VIN327745 VRY327745:VSJ327745 WBU327745:WCF327745 WLQ327745:WMB327745 WVM327745:WVX327745 E393281:P393281 JA393281:JL393281 SW393281:TH393281 ACS393281:ADD393281 AMO393281:AMZ393281 AWK393281:AWV393281 BGG393281:BGR393281 BQC393281:BQN393281 BZY393281:CAJ393281 CJU393281:CKF393281 CTQ393281:CUB393281 DDM393281:DDX393281 DNI393281:DNT393281 DXE393281:DXP393281 EHA393281:EHL393281 EQW393281:ERH393281 FAS393281:FBD393281 FKO393281:FKZ393281 FUK393281:FUV393281 GEG393281:GER393281 GOC393281:GON393281 GXY393281:GYJ393281 HHU393281:HIF393281 HRQ393281:HSB393281 IBM393281:IBX393281 ILI393281:ILT393281 IVE393281:IVP393281 JFA393281:JFL393281 JOW393281:JPH393281 JYS393281:JZD393281 KIO393281:KIZ393281 KSK393281:KSV393281 LCG393281:LCR393281 LMC393281:LMN393281 LVY393281:LWJ393281 MFU393281:MGF393281 MPQ393281:MQB393281 MZM393281:MZX393281 NJI393281:NJT393281 NTE393281:NTP393281 ODA393281:ODL393281 OMW393281:ONH393281 OWS393281:OXD393281 PGO393281:PGZ393281 PQK393281:PQV393281 QAG393281:QAR393281 QKC393281:QKN393281 QTY393281:QUJ393281 RDU393281:REF393281 RNQ393281:ROB393281 RXM393281:RXX393281 SHI393281:SHT393281 SRE393281:SRP393281 TBA393281:TBL393281 TKW393281:TLH393281 TUS393281:TVD393281 UEO393281:UEZ393281 UOK393281:UOV393281 UYG393281:UYR393281 VIC393281:VIN393281 VRY393281:VSJ393281 WBU393281:WCF393281 WLQ393281:WMB393281 WVM393281:WVX393281 E458817:P458817 JA458817:JL458817 SW458817:TH458817 ACS458817:ADD458817 AMO458817:AMZ458817 AWK458817:AWV458817 BGG458817:BGR458817 BQC458817:BQN458817 BZY458817:CAJ458817 CJU458817:CKF458817 CTQ458817:CUB458817 DDM458817:DDX458817 DNI458817:DNT458817 DXE458817:DXP458817 EHA458817:EHL458817 EQW458817:ERH458817 FAS458817:FBD458817 FKO458817:FKZ458817 FUK458817:FUV458817 GEG458817:GER458817 GOC458817:GON458817 GXY458817:GYJ458817 HHU458817:HIF458817 HRQ458817:HSB458817 IBM458817:IBX458817 ILI458817:ILT458817 IVE458817:IVP458817 JFA458817:JFL458817 JOW458817:JPH458817 JYS458817:JZD458817 KIO458817:KIZ458817 KSK458817:KSV458817 LCG458817:LCR458817 LMC458817:LMN458817 LVY458817:LWJ458817 MFU458817:MGF458817 MPQ458817:MQB458817 MZM458817:MZX458817 NJI458817:NJT458817 NTE458817:NTP458817 ODA458817:ODL458817 OMW458817:ONH458817 OWS458817:OXD458817 PGO458817:PGZ458817 PQK458817:PQV458817 QAG458817:QAR458817 QKC458817:QKN458817 QTY458817:QUJ458817 RDU458817:REF458817 RNQ458817:ROB458817 RXM458817:RXX458817 SHI458817:SHT458817 SRE458817:SRP458817 TBA458817:TBL458817 TKW458817:TLH458817 TUS458817:TVD458817 UEO458817:UEZ458817 UOK458817:UOV458817 UYG458817:UYR458817 VIC458817:VIN458817 VRY458817:VSJ458817 WBU458817:WCF458817 WLQ458817:WMB458817 WVM458817:WVX458817 E524353:P524353 JA524353:JL524353 SW524353:TH524353 ACS524353:ADD524353 AMO524353:AMZ524353 AWK524353:AWV524353 BGG524353:BGR524353 BQC524353:BQN524353 BZY524353:CAJ524353 CJU524353:CKF524353 CTQ524353:CUB524353 DDM524353:DDX524353 DNI524353:DNT524353 DXE524353:DXP524353 EHA524353:EHL524353 EQW524353:ERH524353 FAS524353:FBD524353 FKO524353:FKZ524353 FUK524353:FUV524353 GEG524353:GER524353 GOC524353:GON524353 GXY524353:GYJ524353 HHU524353:HIF524353 HRQ524353:HSB524353 IBM524353:IBX524353 ILI524353:ILT524353 IVE524353:IVP524353 JFA524353:JFL524353 JOW524353:JPH524353 JYS524353:JZD524353 KIO524353:KIZ524353 KSK524353:KSV524353 LCG524353:LCR524353 LMC524353:LMN524353 LVY524353:LWJ524353 MFU524353:MGF524353 MPQ524353:MQB524353 MZM524353:MZX524353 NJI524353:NJT524353 NTE524353:NTP524353 ODA524353:ODL524353 OMW524353:ONH524353 OWS524353:OXD524353 PGO524353:PGZ524353 PQK524353:PQV524353 QAG524353:QAR524353 QKC524353:QKN524353 QTY524353:QUJ524353 RDU524353:REF524353 RNQ524353:ROB524353 RXM524353:RXX524353 SHI524353:SHT524353 SRE524353:SRP524353 TBA524353:TBL524353 TKW524353:TLH524353 TUS524353:TVD524353 UEO524353:UEZ524353 UOK524353:UOV524353 UYG524353:UYR524353 VIC524353:VIN524353 VRY524353:VSJ524353 WBU524353:WCF524353 WLQ524353:WMB524353 WVM524353:WVX524353 E589889:P589889 JA589889:JL589889 SW589889:TH589889 ACS589889:ADD589889 AMO589889:AMZ589889 AWK589889:AWV589889 BGG589889:BGR589889 BQC589889:BQN589889 BZY589889:CAJ589889 CJU589889:CKF589889 CTQ589889:CUB589889 DDM589889:DDX589889 DNI589889:DNT589889 DXE589889:DXP589889 EHA589889:EHL589889 EQW589889:ERH589889 FAS589889:FBD589889 FKO589889:FKZ589889 FUK589889:FUV589889 GEG589889:GER589889 GOC589889:GON589889 GXY589889:GYJ589889 HHU589889:HIF589889 HRQ589889:HSB589889 IBM589889:IBX589889 ILI589889:ILT589889 IVE589889:IVP589889 JFA589889:JFL589889 JOW589889:JPH589889 JYS589889:JZD589889 KIO589889:KIZ589889 KSK589889:KSV589889 LCG589889:LCR589889 LMC589889:LMN589889 LVY589889:LWJ589889 MFU589889:MGF589889 MPQ589889:MQB589889 MZM589889:MZX589889 NJI589889:NJT589889 NTE589889:NTP589889 ODA589889:ODL589889 OMW589889:ONH589889 OWS589889:OXD589889 PGO589889:PGZ589889 PQK589889:PQV589889 QAG589889:QAR589889 QKC589889:QKN589889 QTY589889:QUJ589889 RDU589889:REF589889 RNQ589889:ROB589889 RXM589889:RXX589889 SHI589889:SHT589889 SRE589889:SRP589889 TBA589889:TBL589889 TKW589889:TLH589889 TUS589889:TVD589889 UEO589889:UEZ589889 UOK589889:UOV589889 UYG589889:UYR589889 VIC589889:VIN589889 VRY589889:VSJ589889 WBU589889:WCF589889 WLQ589889:WMB589889 WVM589889:WVX589889 E655425:P655425 JA655425:JL655425 SW655425:TH655425 ACS655425:ADD655425 AMO655425:AMZ655425 AWK655425:AWV655425 BGG655425:BGR655425 BQC655425:BQN655425 BZY655425:CAJ655425 CJU655425:CKF655425 CTQ655425:CUB655425 DDM655425:DDX655425 DNI655425:DNT655425 DXE655425:DXP655425 EHA655425:EHL655425 EQW655425:ERH655425 FAS655425:FBD655425 FKO655425:FKZ655425 FUK655425:FUV655425 GEG655425:GER655425 GOC655425:GON655425 GXY655425:GYJ655425 HHU655425:HIF655425 HRQ655425:HSB655425 IBM655425:IBX655425 ILI655425:ILT655425 IVE655425:IVP655425 JFA655425:JFL655425 JOW655425:JPH655425 JYS655425:JZD655425 KIO655425:KIZ655425 KSK655425:KSV655425 LCG655425:LCR655425 LMC655425:LMN655425 LVY655425:LWJ655425 MFU655425:MGF655425 MPQ655425:MQB655425 MZM655425:MZX655425 NJI655425:NJT655425 NTE655425:NTP655425 ODA655425:ODL655425 OMW655425:ONH655425 OWS655425:OXD655425 PGO655425:PGZ655425 PQK655425:PQV655425 QAG655425:QAR655425 QKC655425:QKN655425 QTY655425:QUJ655425 RDU655425:REF655425 RNQ655425:ROB655425 RXM655425:RXX655425 SHI655425:SHT655425 SRE655425:SRP655425 TBA655425:TBL655425 TKW655425:TLH655425 TUS655425:TVD655425 UEO655425:UEZ655425 UOK655425:UOV655425 UYG655425:UYR655425 VIC655425:VIN655425 VRY655425:VSJ655425 WBU655425:WCF655425 WLQ655425:WMB655425 WVM655425:WVX655425 E720961:P720961 JA720961:JL720961 SW720961:TH720961 ACS720961:ADD720961 AMO720961:AMZ720961 AWK720961:AWV720961 BGG720961:BGR720961 BQC720961:BQN720961 BZY720961:CAJ720961 CJU720961:CKF720961 CTQ720961:CUB720961 DDM720961:DDX720961 DNI720961:DNT720961 DXE720961:DXP720961 EHA720961:EHL720961 EQW720961:ERH720961 FAS720961:FBD720961 FKO720961:FKZ720961 FUK720961:FUV720961 GEG720961:GER720961 GOC720961:GON720961 GXY720961:GYJ720961 HHU720961:HIF720961 HRQ720961:HSB720961 IBM720961:IBX720961 ILI720961:ILT720961 IVE720961:IVP720961 JFA720961:JFL720961 JOW720961:JPH720961 JYS720961:JZD720961 KIO720961:KIZ720961 KSK720961:KSV720961 LCG720961:LCR720961 LMC720961:LMN720961 LVY720961:LWJ720961 MFU720961:MGF720961 MPQ720961:MQB720961 MZM720961:MZX720961 NJI720961:NJT720961 NTE720961:NTP720961 ODA720961:ODL720961 OMW720961:ONH720961 OWS720961:OXD720961 PGO720961:PGZ720961 PQK720961:PQV720961 QAG720961:QAR720961 QKC720961:QKN720961 QTY720961:QUJ720961 RDU720961:REF720961 RNQ720961:ROB720961 RXM720961:RXX720961 SHI720961:SHT720961 SRE720961:SRP720961 TBA720961:TBL720961 TKW720961:TLH720961 TUS720961:TVD720961 UEO720961:UEZ720961 UOK720961:UOV720961 UYG720961:UYR720961 VIC720961:VIN720961 VRY720961:VSJ720961 WBU720961:WCF720961 WLQ720961:WMB720961 WVM720961:WVX720961 E786497:P786497 JA786497:JL786497 SW786497:TH786497 ACS786497:ADD786497 AMO786497:AMZ786497 AWK786497:AWV786497 BGG786497:BGR786497 BQC786497:BQN786497 BZY786497:CAJ786497 CJU786497:CKF786497 CTQ786497:CUB786497 DDM786497:DDX786497 DNI786497:DNT786497 DXE786497:DXP786497 EHA786497:EHL786497 EQW786497:ERH786497 FAS786497:FBD786497 FKO786497:FKZ786497 FUK786497:FUV786497 GEG786497:GER786497 GOC786497:GON786497 GXY786497:GYJ786497 HHU786497:HIF786497 HRQ786497:HSB786497 IBM786497:IBX786497 ILI786497:ILT786497 IVE786497:IVP786497 JFA786497:JFL786497 JOW786497:JPH786497 JYS786497:JZD786497 KIO786497:KIZ786497 KSK786497:KSV786497 LCG786497:LCR786497 LMC786497:LMN786497 LVY786497:LWJ786497 MFU786497:MGF786497 MPQ786497:MQB786497 MZM786497:MZX786497 NJI786497:NJT786497 NTE786497:NTP786497 ODA786497:ODL786497 OMW786497:ONH786497 OWS786497:OXD786497 PGO786497:PGZ786497 PQK786497:PQV786497 QAG786497:QAR786497 QKC786497:QKN786497 QTY786497:QUJ786497 RDU786497:REF786497 RNQ786497:ROB786497 RXM786497:RXX786497 SHI786497:SHT786497 SRE786497:SRP786497 TBA786497:TBL786497 TKW786497:TLH786497 TUS786497:TVD786497 UEO786497:UEZ786497 UOK786497:UOV786497 UYG786497:UYR786497 VIC786497:VIN786497 VRY786497:VSJ786497 WBU786497:WCF786497 WLQ786497:WMB786497 WVM786497:WVX786497 E852033:P852033 JA852033:JL852033 SW852033:TH852033 ACS852033:ADD852033 AMO852033:AMZ852033 AWK852033:AWV852033 BGG852033:BGR852033 BQC852033:BQN852033 BZY852033:CAJ852033 CJU852033:CKF852033 CTQ852033:CUB852033 DDM852033:DDX852033 DNI852033:DNT852033 DXE852033:DXP852033 EHA852033:EHL852033 EQW852033:ERH852033 FAS852033:FBD852033 FKO852033:FKZ852033 FUK852033:FUV852033 GEG852033:GER852033 GOC852033:GON852033 GXY852033:GYJ852033 HHU852033:HIF852033 HRQ852033:HSB852033 IBM852033:IBX852033 ILI852033:ILT852033 IVE852033:IVP852033 JFA852033:JFL852033 JOW852033:JPH852033 JYS852033:JZD852033 KIO852033:KIZ852033 KSK852033:KSV852033 LCG852033:LCR852033 LMC852033:LMN852033 LVY852033:LWJ852033 MFU852033:MGF852033 MPQ852033:MQB852033 MZM852033:MZX852033 NJI852033:NJT852033 NTE852033:NTP852033 ODA852033:ODL852033 OMW852033:ONH852033 OWS852033:OXD852033 PGO852033:PGZ852033 PQK852033:PQV852033 QAG852033:QAR852033 QKC852033:QKN852033 QTY852033:QUJ852033 RDU852033:REF852033 RNQ852033:ROB852033 RXM852033:RXX852033 SHI852033:SHT852033 SRE852033:SRP852033 TBA852033:TBL852033 TKW852033:TLH852033 TUS852033:TVD852033 UEO852033:UEZ852033 UOK852033:UOV852033 UYG852033:UYR852033 VIC852033:VIN852033 VRY852033:VSJ852033 WBU852033:WCF852033 WLQ852033:WMB852033 WVM852033:WVX852033 E917569:P917569 JA917569:JL917569 SW917569:TH917569 ACS917569:ADD917569 AMO917569:AMZ917569 AWK917569:AWV917569 BGG917569:BGR917569 BQC917569:BQN917569 BZY917569:CAJ917569 CJU917569:CKF917569 CTQ917569:CUB917569 DDM917569:DDX917569 DNI917569:DNT917569 DXE917569:DXP917569 EHA917569:EHL917569 EQW917569:ERH917569 FAS917569:FBD917569 FKO917569:FKZ917569 FUK917569:FUV917569 GEG917569:GER917569 GOC917569:GON917569 GXY917569:GYJ917569 HHU917569:HIF917569 HRQ917569:HSB917569 IBM917569:IBX917569 ILI917569:ILT917569 IVE917569:IVP917569 JFA917569:JFL917569 JOW917569:JPH917569 JYS917569:JZD917569 KIO917569:KIZ917569 KSK917569:KSV917569 LCG917569:LCR917569 LMC917569:LMN917569 LVY917569:LWJ917569 MFU917569:MGF917569 MPQ917569:MQB917569 MZM917569:MZX917569 NJI917569:NJT917569 NTE917569:NTP917569 ODA917569:ODL917569 OMW917569:ONH917569 OWS917569:OXD917569 PGO917569:PGZ917569 PQK917569:PQV917569 QAG917569:QAR917569 QKC917569:QKN917569 QTY917569:QUJ917569 RDU917569:REF917569 RNQ917569:ROB917569 RXM917569:RXX917569 SHI917569:SHT917569 SRE917569:SRP917569 TBA917569:TBL917569 TKW917569:TLH917569 TUS917569:TVD917569 UEO917569:UEZ917569 UOK917569:UOV917569 UYG917569:UYR917569 VIC917569:VIN917569 VRY917569:VSJ917569 WBU917569:WCF917569 WLQ917569:WMB917569 WVM917569:WVX917569 E983105:P983105 JA983105:JL983105 SW983105:TH983105 ACS983105:ADD983105 AMO983105:AMZ983105 AWK983105:AWV983105 BGG983105:BGR983105 BQC983105:BQN983105 BZY983105:CAJ983105 CJU983105:CKF983105 CTQ983105:CUB983105 DDM983105:DDX983105 DNI983105:DNT983105 DXE983105:DXP983105 EHA983105:EHL983105 EQW983105:ERH983105 FAS983105:FBD983105 FKO983105:FKZ983105 FUK983105:FUV983105 GEG983105:GER983105 GOC983105:GON983105 GXY983105:GYJ983105 HHU983105:HIF983105 HRQ983105:HSB983105 IBM983105:IBX983105 ILI983105:ILT983105 IVE983105:IVP983105 JFA983105:JFL983105 JOW983105:JPH983105 JYS983105:JZD983105 KIO983105:KIZ983105 KSK983105:KSV983105 LCG983105:LCR983105 LMC983105:LMN983105 LVY983105:LWJ983105 MFU983105:MGF983105 MPQ983105:MQB983105 MZM983105:MZX983105 NJI983105:NJT983105 NTE983105:NTP983105 ODA983105:ODL983105 OMW983105:ONH983105 OWS983105:OXD983105 PGO983105:PGZ983105 PQK983105:PQV983105 QAG983105:QAR983105 QKC983105:QKN983105 QTY983105:QUJ983105 RDU983105:REF983105 RNQ983105:ROB983105 RXM983105:RXX983105 SHI983105:SHT983105 SRE983105:SRP983105 TBA983105:TBL983105 TKW983105:TLH983105 TUS983105:TVD983105 UEO983105:UEZ983105 UOK983105:UOV983105 UYG983105:UYR983105 VIC983105:VIN983105 VRY983105:VSJ983105 WBU983105:WCF983105 WLQ983105:WMB983105 JA67:JL67 SW67:TH67 ACS67:ADD67 AMO67:AMZ67 AWK67:AWV67 BGG67:BGR67 BQC67:BQN67 BZY67:CAJ67 CJU67:CKF67 CTQ67:CUB67 DDM67:DDX67 DNI67:DNT67 DXE67:DXP67 EHA67:EHL67 EQW67:ERH67 FAS67:FBD67 FKO67:FKZ67 FUK67:FUV67 GEG67:GER67 GOC67:GON67 GXY67:GYJ67 HHU67:HIF67 HRQ67:HSB67 IBM67:IBX67 ILI67:ILT67 IVE67:IVP67 JFA67:JFL67 JOW67:JPH67 JYS67:JZD67 KIO67:KIZ67 KSK67:KSV67 LCG67:LCR67 LMC67:LMN67 LVY67:LWJ67 MFU67:MGF67 MPQ67:MQB67 MZM67:MZX67 NJI67:NJT67 NTE67:NTP67 ODA67:ODL67 OMW67:ONH67 OWS67:OXD67 PGO67:PGZ67 PQK67:PQV67 QAG67:QAR67 QKC67:QKN67 QTY67:QUJ67 RDU67:REF67 RNQ67:ROB67 RXM67:RXX67 SHI67:SHT67 SRE67:SRP67 TBA67:TBL67 TKW67:TLH67 TUS67:TVD67 UEO67:UEZ67 UOK67:UOV67 UYG67:UYR67 VIC67:VIN67 VRY67:VSJ67 WBU67:WCF67 WLQ67:WMB67 WVM67:WVX67" xr:uid="{00000000-0002-0000-0100-000000000000}">
      <formula1>"　,☆"</formula1>
    </dataValidation>
    <dataValidation type="list" allowBlank="1" showInputMessage="1" showErrorMessage="1" sqref="WVM983088:WVX983088 JA59:JL59 SW59:TH59 ACS59:ADD59 AMO59:AMZ59 AWK59:AWV59 BGG59:BGR59 BQC59:BQN59 BZY59:CAJ59 CJU59:CKF59 CTQ59:CUB59 DDM59:DDX59 DNI59:DNT59 DXE59:DXP59 EHA59:EHL59 EQW59:ERH59 FAS59:FBD59 FKO59:FKZ59 FUK59:FUV59 GEG59:GER59 GOC59:GON59 GXY59:GYJ59 HHU59:HIF59 HRQ59:HSB59 IBM59:IBX59 ILI59:ILT59 IVE59:IVP59 JFA59:JFL59 JOW59:JPH59 JYS59:JZD59 KIO59:KIZ59 KSK59:KSV59 LCG59:LCR59 LMC59:LMN59 LVY59:LWJ59 MFU59:MGF59 MPQ59:MQB59 MZM59:MZX59 NJI59:NJT59 NTE59:NTP59 ODA59:ODL59 OMW59:ONH59 OWS59:OXD59 PGO59:PGZ59 PQK59:PQV59 QAG59:QAR59 QKC59:QKN59 QTY59:QUJ59 RDU59:REF59 RNQ59:ROB59 RXM59:RXX59 SHI59:SHT59 SRE59:SRP59 TBA59:TBL59 TKW59:TLH59 TUS59:TVD59 UEO59:UEZ59 UOK59:UOV59 UYG59:UYR59 VIC59:VIN59 VRY59:VSJ59 WBU59:WCF59 WLQ59:WMB59 WVM59:WVX59 E65584:P65584 JA65584:JL65584 SW65584:TH65584 ACS65584:ADD65584 AMO65584:AMZ65584 AWK65584:AWV65584 BGG65584:BGR65584 BQC65584:BQN65584 BZY65584:CAJ65584 CJU65584:CKF65584 CTQ65584:CUB65584 DDM65584:DDX65584 DNI65584:DNT65584 DXE65584:DXP65584 EHA65584:EHL65584 EQW65584:ERH65584 FAS65584:FBD65584 FKO65584:FKZ65584 FUK65584:FUV65584 GEG65584:GER65584 GOC65584:GON65584 GXY65584:GYJ65584 HHU65584:HIF65584 HRQ65584:HSB65584 IBM65584:IBX65584 ILI65584:ILT65584 IVE65584:IVP65584 JFA65584:JFL65584 JOW65584:JPH65584 JYS65584:JZD65584 KIO65584:KIZ65584 KSK65584:KSV65584 LCG65584:LCR65584 LMC65584:LMN65584 LVY65584:LWJ65584 MFU65584:MGF65584 MPQ65584:MQB65584 MZM65584:MZX65584 NJI65584:NJT65584 NTE65584:NTP65584 ODA65584:ODL65584 OMW65584:ONH65584 OWS65584:OXD65584 PGO65584:PGZ65584 PQK65584:PQV65584 QAG65584:QAR65584 QKC65584:QKN65584 QTY65584:QUJ65584 RDU65584:REF65584 RNQ65584:ROB65584 RXM65584:RXX65584 SHI65584:SHT65584 SRE65584:SRP65584 TBA65584:TBL65584 TKW65584:TLH65584 TUS65584:TVD65584 UEO65584:UEZ65584 UOK65584:UOV65584 UYG65584:UYR65584 VIC65584:VIN65584 VRY65584:VSJ65584 WBU65584:WCF65584 WLQ65584:WMB65584 WVM65584:WVX65584 E131120:P131120 JA131120:JL131120 SW131120:TH131120 ACS131120:ADD131120 AMO131120:AMZ131120 AWK131120:AWV131120 BGG131120:BGR131120 BQC131120:BQN131120 BZY131120:CAJ131120 CJU131120:CKF131120 CTQ131120:CUB131120 DDM131120:DDX131120 DNI131120:DNT131120 DXE131120:DXP131120 EHA131120:EHL131120 EQW131120:ERH131120 FAS131120:FBD131120 FKO131120:FKZ131120 FUK131120:FUV131120 GEG131120:GER131120 GOC131120:GON131120 GXY131120:GYJ131120 HHU131120:HIF131120 HRQ131120:HSB131120 IBM131120:IBX131120 ILI131120:ILT131120 IVE131120:IVP131120 JFA131120:JFL131120 JOW131120:JPH131120 JYS131120:JZD131120 KIO131120:KIZ131120 KSK131120:KSV131120 LCG131120:LCR131120 LMC131120:LMN131120 LVY131120:LWJ131120 MFU131120:MGF131120 MPQ131120:MQB131120 MZM131120:MZX131120 NJI131120:NJT131120 NTE131120:NTP131120 ODA131120:ODL131120 OMW131120:ONH131120 OWS131120:OXD131120 PGO131120:PGZ131120 PQK131120:PQV131120 QAG131120:QAR131120 QKC131120:QKN131120 QTY131120:QUJ131120 RDU131120:REF131120 RNQ131120:ROB131120 RXM131120:RXX131120 SHI131120:SHT131120 SRE131120:SRP131120 TBA131120:TBL131120 TKW131120:TLH131120 TUS131120:TVD131120 UEO131120:UEZ131120 UOK131120:UOV131120 UYG131120:UYR131120 VIC131120:VIN131120 VRY131120:VSJ131120 WBU131120:WCF131120 WLQ131120:WMB131120 WVM131120:WVX131120 E196656:P196656 JA196656:JL196656 SW196656:TH196656 ACS196656:ADD196656 AMO196656:AMZ196656 AWK196656:AWV196656 BGG196656:BGR196656 BQC196656:BQN196656 BZY196656:CAJ196656 CJU196656:CKF196656 CTQ196656:CUB196656 DDM196656:DDX196656 DNI196656:DNT196656 DXE196656:DXP196656 EHA196656:EHL196656 EQW196656:ERH196656 FAS196656:FBD196656 FKO196656:FKZ196656 FUK196656:FUV196656 GEG196656:GER196656 GOC196656:GON196656 GXY196656:GYJ196656 HHU196656:HIF196656 HRQ196656:HSB196656 IBM196656:IBX196656 ILI196656:ILT196656 IVE196656:IVP196656 JFA196656:JFL196656 JOW196656:JPH196656 JYS196656:JZD196656 KIO196656:KIZ196656 KSK196656:KSV196656 LCG196656:LCR196656 LMC196656:LMN196656 LVY196656:LWJ196656 MFU196656:MGF196656 MPQ196656:MQB196656 MZM196656:MZX196656 NJI196656:NJT196656 NTE196656:NTP196656 ODA196656:ODL196656 OMW196656:ONH196656 OWS196656:OXD196656 PGO196656:PGZ196656 PQK196656:PQV196656 QAG196656:QAR196656 QKC196656:QKN196656 QTY196656:QUJ196656 RDU196656:REF196656 RNQ196656:ROB196656 RXM196656:RXX196656 SHI196656:SHT196656 SRE196656:SRP196656 TBA196656:TBL196656 TKW196656:TLH196656 TUS196656:TVD196656 UEO196656:UEZ196656 UOK196656:UOV196656 UYG196656:UYR196656 VIC196656:VIN196656 VRY196656:VSJ196656 WBU196656:WCF196656 WLQ196656:WMB196656 WVM196656:WVX196656 E262192:P262192 JA262192:JL262192 SW262192:TH262192 ACS262192:ADD262192 AMO262192:AMZ262192 AWK262192:AWV262192 BGG262192:BGR262192 BQC262192:BQN262192 BZY262192:CAJ262192 CJU262192:CKF262192 CTQ262192:CUB262192 DDM262192:DDX262192 DNI262192:DNT262192 DXE262192:DXP262192 EHA262192:EHL262192 EQW262192:ERH262192 FAS262192:FBD262192 FKO262192:FKZ262192 FUK262192:FUV262192 GEG262192:GER262192 GOC262192:GON262192 GXY262192:GYJ262192 HHU262192:HIF262192 HRQ262192:HSB262192 IBM262192:IBX262192 ILI262192:ILT262192 IVE262192:IVP262192 JFA262192:JFL262192 JOW262192:JPH262192 JYS262192:JZD262192 KIO262192:KIZ262192 KSK262192:KSV262192 LCG262192:LCR262192 LMC262192:LMN262192 LVY262192:LWJ262192 MFU262192:MGF262192 MPQ262192:MQB262192 MZM262192:MZX262192 NJI262192:NJT262192 NTE262192:NTP262192 ODA262192:ODL262192 OMW262192:ONH262192 OWS262192:OXD262192 PGO262192:PGZ262192 PQK262192:PQV262192 QAG262192:QAR262192 QKC262192:QKN262192 QTY262192:QUJ262192 RDU262192:REF262192 RNQ262192:ROB262192 RXM262192:RXX262192 SHI262192:SHT262192 SRE262192:SRP262192 TBA262192:TBL262192 TKW262192:TLH262192 TUS262192:TVD262192 UEO262192:UEZ262192 UOK262192:UOV262192 UYG262192:UYR262192 VIC262192:VIN262192 VRY262192:VSJ262192 WBU262192:WCF262192 WLQ262192:WMB262192 WVM262192:WVX262192 E327728:P327728 JA327728:JL327728 SW327728:TH327728 ACS327728:ADD327728 AMO327728:AMZ327728 AWK327728:AWV327728 BGG327728:BGR327728 BQC327728:BQN327728 BZY327728:CAJ327728 CJU327728:CKF327728 CTQ327728:CUB327728 DDM327728:DDX327728 DNI327728:DNT327728 DXE327728:DXP327728 EHA327728:EHL327728 EQW327728:ERH327728 FAS327728:FBD327728 FKO327728:FKZ327728 FUK327728:FUV327728 GEG327728:GER327728 GOC327728:GON327728 GXY327728:GYJ327728 HHU327728:HIF327728 HRQ327728:HSB327728 IBM327728:IBX327728 ILI327728:ILT327728 IVE327728:IVP327728 JFA327728:JFL327728 JOW327728:JPH327728 JYS327728:JZD327728 KIO327728:KIZ327728 KSK327728:KSV327728 LCG327728:LCR327728 LMC327728:LMN327728 LVY327728:LWJ327728 MFU327728:MGF327728 MPQ327728:MQB327728 MZM327728:MZX327728 NJI327728:NJT327728 NTE327728:NTP327728 ODA327728:ODL327728 OMW327728:ONH327728 OWS327728:OXD327728 PGO327728:PGZ327728 PQK327728:PQV327728 QAG327728:QAR327728 QKC327728:QKN327728 QTY327728:QUJ327728 RDU327728:REF327728 RNQ327728:ROB327728 RXM327728:RXX327728 SHI327728:SHT327728 SRE327728:SRP327728 TBA327728:TBL327728 TKW327728:TLH327728 TUS327728:TVD327728 UEO327728:UEZ327728 UOK327728:UOV327728 UYG327728:UYR327728 VIC327728:VIN327728 VRY327728:VSJ327728 WBU327728:WCF327728 WLQ327728:WMB327728 WVM327728:WVX327728 E393264:P393264 JA393264:JL393264 SW393264:TH393264 ACS393264:ADD393264 AMO393264:AMZ393264 AWK393264:AWV393264 BGG393264:BGR393264 BQC393264:BQN393264 BZY393264:CAJ393264 CJU393264:CKF393264 CTQ393264:CUB393264 DDM393264:DDX393264 DNI393264:DNT393264 DXE393264:DXP393264 EHA393264:EHL393264 EQW393264:ERH393264 FAS393264:FBD393264 FKO393264:FKZ393264 FUK393264:FUV393264 GEG393264:GER393264 GOC393264:GON393264 GXY393264:GYJ393264 HHU393264:HIF393264 HRQ393264:HSB393264 IBM393264:IBX393264 ILI393264:ILT393264 IVE393264:IVP393264 JFA393264:JFL393264 JOW393264:JPH393264 JYS393264:JZD393264 KIO393264:KIZ393264 KSK393264:KSV393264 LCG393264:LCR393264 LMC393264:LMN393264 LVY393264:LWJ393264 MFU393264:MGF393264 MPQ393264:MQB393264 MZM393264:MZX393264 NJI393264:NJT393264 NTE393264:NTP393264 ODA393264:ODL393264 OMW393264:ONH393264 OWS393264:OXD393264 PGO393264:PGZ393264 PQK393264:PQV393264 QAG393264:QAR393264 QKC393264:QKN393264 QTY393264:QUJ393264 RDU393264:REF393264 RNQ393264:ROB393264 RXM393264:RXX393264 SHI393264:SHT393264 SRE393264:SRP393264 TBA393264:TBL393264 TKW393264:TLH393264 TUS393264:TVD393264 UEO393264:UEZ393264 UOK393264:UOV393264 UYG393264:UYR393264 VIC393264:VIN393264 VRY393264:VSJ393264 WBU393264:WCF393264 WLQ393264:WMB393264 WVM393264:WVX393264 E458800:P458800 JA458800:JL458800 SW458800:TH458800 ACS458800:ADD458800 AMO458800:AMZ458800 AWK458800:AWV458800 BGG458800:BGR458800 BQC458800:BQN458800 BZY458800:CAJ458800 CJU458800:CKF458800 CTQ458800:CUB458800 DDM458800:DDX458800 DNI458800:DNT458800 DXE458800:DXP458800 EHA458800:EHL458800 EQW458800:ERH458800 FAS458800:FBD458800 FKO458800:FKZ458800 FUK458800:FUV458800 GEG458800:GER458800 GOC458800:GON458800 GXY458800:GYJ458800 HHU458800:HIF458800 HRQ458800:HSB458800 IBM458800:IBX458800 ILI458800:ILT458800 IVE458800:IVP458800 JFA458800:JFL458800 JOW458800:JPH458800 JYS458800:JZD458800 KIO458800:KIZ458800 KSK458800:KSV458800 LCG458800:LCR458800 LMC458800:LMN458800 LVY458800:LWJ458800 MFU458800:MGF458800 MPQ458800:MQB458800 MZM458800:MZX458800 NJI458800:NJT458800 NTE458800:NTP458800 ODA458800:ODL458800 OMW458800:ONH458800 OWS458800:OXD458800 PGO458800:PGZ458800 PQK458800:PQV458800 QAG458800:QAR458800 QKC458800:QKN458800 QTY458800:QUJ458800 RDU458800:REF458800 RNQ458800:ROB458800 RXM458800:RXX458800 SHI458800:SHT458800 SRE458800:SRP458800 TBA458800:TBL458800 TKW458800:TLH458800 TUS458800:TVD458800 UEO458800:UEZ458800 UOK458800:UOV458800 UYG458800:UYR458800 VIC458800:VIN458800 VRY458800:VSJ458800 WBU458800:WCF458800 WLQ458800:WMB458800 WVM458800:WVX458800 E524336:P524336 JA524336:JL524336 SW524336:TH524336 ACS524336:ADD524336 AMO524336:AMZ524336 AWK524336:AWV524336 BGG524336:BGR524336 BQC524336:BQN524336 BZY524336:CAJ524336 CJU524336:CKF524336 CTQ524336:CUB524336 DDM524336:DDX524336 DNI524336:DNT524336 DXE524336:DXP524336 EHA524336:EHL524336 EQW524336:ERH524336 FAS524336:FBD524336 FKO524336:FKZ524336 FUK524336:FUV524336 GEG524336:GER524336 GOC524336:GON524336 GXY524336:GYJ524336 HHU524336:HIF524336 HRQ524336:HSB524336 IBM524336:IBX524336 ILI524336:ILT524336 IVE524336:IVP524336 JFA524336:JFL524336 JOW524336:JPH524336 JYS524336:JZD524336 KIO524336:KIZ524336 KSK524336:KSV524336 LCG524336:LCR524336 LMC524336:LMN524336 LVY524336:LWJ524336 MFU524336:MGF524336 MPQ524336:MQB524336 MZM524336:MZX524336 NJI524336:NJT524336 NTE524336:NTP524336 ODA524336:ODL524336 OMW524336:ONH524336 OWS524336:OXD524336 PGO524336:PGZ524336 PQK524336:PQV524336 QAG524336:QAR524336 QKC524336:QKN524336 QTY524336:QUJ524336 RDU524336:REF524336 RNQ524336:ROB524336 RXM524336:RXX524336 SHI524336:SHT524336 SRE524336:SRP524336 TBA524336:TBL524336 TKW524336:TLH524336 TUS524336:TVD524336 UEO524336:UEZ524336 UOK524336:UOV524336 UYG524336:UYR524336 VIC524336:VIN524336 VRY524336:VSJ524336 WBU524336:WCF524336 WLQ524336:WMB524336 WVM524336:WVX524336 E589872:P589872 JA589872:JL589872 SW589872:TH589872 ACS589872:ADD589872 AMO589872:AMZ589872 AWK589872:AWV589872 BGG589872:BGR589872 BQC589872:BQN589872 BZY589872:CAJ589872 CJU589872:CKF589872 CTQ589872:CUB589872 DDM589872:DDX589872 DNI589872:DNT589872 DXE589872:DXP589872 EHA589872:EHL589872 EQW589872:ERH589872 FAS589872:FBD589872 FKO589872:FKZ589872 FUK589872:FUV589872 GEG589872:GER589872 GOC589872:GON589872 GXY589872:GYJ589872 HHU589872:HIF589872 HRQ589872:HSB589872 IBM589872:IBX589872 ILI589872:ILT589872 IVE589872:IVP589872 JFA589872:JFL589872 JOW589872:JPH589872 JYS589872:JZD589872 KIO589872:KIZ589872 KSK589872:KSV589872 LCG589872:LCR589872 LMC589872:LMN589872 LVY589872:LWJ589872 MFU589872:MGF589872 MPQ589872:MQB589872 MZM589872:MZX589872 NJI589872:NJT589872 NTE589872:NTP589872 ODA589872:ODL589872 OMW589872:ONH589872 OWS589872:OXD589872 PGO589872:PGZ589872 PQK589872:PQV589872 QAG589872:QAR589872 QKC589872:QKN589872 QTY589872:QUJ589872 RDU589872:REF589872 RNQ589872:ROB589872 RXM589872:RXX589872 SHI589872:SHT589872 SRE589872:SRP589872 TBA589872:TBL589872 TKW589872:TLH589872 TUS589872:TVD589872 UEO589872:UEZ589872 UOK589872:UOV589872 UYG589872:UYR589872 VIC589872:VIN589872 VRY589872:VSJ589872 WBU589872:WCF589872 WLQ589872:WMB589872 WVM589872:WVX589872 E655408:P655408 JA655408:JL655408 SW655408:TH655408 ACS655408:ADD655408 AMO655408:AMZ655408 AWK655408:AWV655408 BGG655408:BGR655408 BQC655408:BQN655408 BZY655408:CAJ655408 CJU655408:CKF655408 CTQ655408:CUB655408 DDM655408:DDX655408 DNI655408:DNT655408 DXE655408:DXP655408 EHA655408:EHL655408 EQW655408:ERH655408 FAS655408:FBD655408 FKO655408:FKZ655408 FUK655408:FUV655408 GEG655408:GER655408 GOC655408:GON655408 GXY655408:GYJ655408 HHU655408:HIF655408 HRQ655408:HSB655408 IBM655408:IBX655408 ILI655408:ILT655408 IVE655408:IVP655408 JFA655408:JFL655408 JOW655408:JPH655408 JYS655408:JZD655408 KIO655408:KIZ655408 KSK655408:KSV655408 LCG655408:LCR655408 LMC655408:LMN655408 LVY655408:LWJ655408 MFU655408:MGF655408 MPQ655408:MQB655408 MZM655408:MZX655408 NJI655408:NJT655408 NTE655408:NTP655408 ODA655408:ODL655408 OMW655408:ONH655408 OWS655408:OXD655408 PGO655408:PGZ655408 PQK655408:PQV655408 QAG655408:QAR655408 QKC655408:QKN655408 QTY655408:QUJ655408 RDU655408:REF655408 RNQ655408:ROB655408 RXM655408:RXX655408 SHI655408:SHT655408 SRE655408:SRP655408 TBA655408:TBL655408 TKW655408:TLH655408 TUS655408:TVD655408 UEO655408:UEZ655408 UOK655408:UOV655408 UYG655408:UYR655408 VIC655408:VIN655408 VRY655408:VSJ655408 WBU655408:WCF655408 WLQ655408:WMB655408 WVM655408:WVX655408 E720944:P720944 JA720944:JL720944 SW720944:TH720944 ACS720944:ADD720944 AMO720944:AMZ720944 AWK720944:AWV720944 BGG720944:BGR720944 BQC720944:BQN720944 BZY720944:CAJ720944 CJU720944:CKF720944 CTQ720944:CUB720944 DDM720944:DDX720944 DNI720944:DNT720944 DXE720944:DXP720944 EHA720944:EHL720944 EQW720944:ERH720944 FAS720944:FBD720944 FKO720944:FKZ720944 FUK720944:FUV720944 GEG720944:GER720944 GOC720944:GON720944 GXY720944:GYJ720944 HHU720944:HIF720944 HRQ720944:HSB720944 IBM720944:IBX720944 ILI720944:ILT720944 IVE720944:IVP720944 JFA720944:JFL720944 JOW720944:JPH720944 JYS720944:JZD720944 KIO720944:KIZ720944 KSK720944:KSV720944 LCG720944:LCR720944 LMC720944:LMN720944 LVY720944:LWJ720944 MFU720944:MGF720944 MPQ720944:MQB720944 MZM720944:MZX720944 NJI720944:NJT720944 NTE720944:NTP720944 ODA720944:ODL720944 OMW720944:ONH720944 OWS720944:OXD720944 PGO720944:PGZ720944 PQK720944:PQV720944 QAG720944:QAR720944 QKC720944:QKN720944 QTY720944:QUJ720944 RDU720944:REF720944 RNQ720944:ROB720944 RXM720944:RXX720944 SHI720944:SHT720944 SRE720944:SRP720944 TBA720944:TBL720944 TKW720944:TLH720944 TUS720944:TVD720944 UEO720944:UEZ720944 UOK720944:UOV720944 UYG720944:UYR720944 VIC720944:VIN720944 VRY720944:VSJ720944 WBU720944:WCF720944 WLQ720944:WMB720944 WVM720944:WVX720944 E786480:P786480 JA786480:JL786480 SW786480:TH786480 ACS786480:ADD786480 AMO786480:AMZ786480 AWK786480:AWV786480 BGG786480:BGR786480 BQC786480:BQN786480 BZY786480:CAJ786480 CJU786480:CKF786480 CTQ786480:CUB786480 DDM786480:DDX786480 DNI786480:DNT786480 DXE786480:DXP786480 EHA786480:EHL786480 EQW786480:ERH786480 FAS786480:FBD786480 FKO786480:FKZ786480 FUK786480:FUV786480 GEG786480:GER786480 GOC786480:GON786480 GXY786480:GYJ786480 HHU786480:HIF786480 HRQ786480:HSB786480 IBM786480:IBX786480 ILI786480:ILT786480 IVE786480:IVP786480 JFA786480:JFL786480 JOW786480:JPH786480 JYS786480:JZD786480 KIO786480:KIZ786480 KSK786480:KSV786480 LCG786480:LCR786480 LMC786480:LMN786480 LVY786480:LWJ786480 MFU786480:MGF786480 MPQ786480:MQB786480 MZM786480:MZX786480 NJI786480:NJT786480 NTE786480:NTP786480 ODA786480:ODL786480 OMW786480:ONH786480 OWS786480:OXD786480 PGO786480:PGZ786480 PQK786480:PQV786480 QAG786480:QAR786480 QKC786480:QKN786480 QTY786480:QUJ786480 RDU786480:REF786480 RNQ786480:ROB786480 RXM786480:RXX786480 SHI786480:SHT786480 SRE786480:SRP786480 TBA786480:TBL786480 TKW786480:TLH786480 TUS786480:TVD786480 UEO786480:UEZ786480 UOK786480:UOV786480 UYG786480:UYR786480 VIC786480:VIN786480 VRY786480:VSJ786480 WBU786480:WCF786480 WLQ786480:WMB786480 WVM786480:WVX786480 E852016:P852016 JA852016:JL852016 SW852016:TH852016 ACS852016:ADD852016 AMO852016:AMZ852016 AWK852016:AWV852016 BGG852016:BGR852016 BQC852016:BQN852016 BZY852016:CAJ852016 CJU852016:CKF852016 CTQ852016:CUB852016 DDM852016:DDX852016 DNI852016:DNT852016 DXE852016:DXP852016 EHA852016:EHL852016 EQW852016:ERH852016 FAS852016:FBD852016 FKO852016:FKZ852016 FUK852016:FUV852016 GEG852016:GER852016 GOC852016:GON852016 GXY852016:GYJ852016 HHU852016:HIF852016 HRQ852016:HSB852016 IBM852016:IBX852016 ILI852016:ILT852016 IVE852016:IVP852016 JFA852016:JFL852016 JOW852016:JPH852016 JYS852016:JZD852016 KIO852016:KIZ852016 KSK852016:KSV852016 LCG852016:LCR852016 LMC852016:LMN852016 LVY852016:LWJ852016 MFU852016:MGF852016 MPQ852016:MQB852016 MZM852016:MZX852016 NJI852016:NJT852016 NTE852016:NTP852016 ODA852016:ODL852016 OMW852016:ONH852016 OWS852016:OXD852016 PGO852016:PGZ852016 PQK852016:PQV852016 QAG852016:QAR852016 QKC852016:QKN852016 QTY852016:QUJ852016 RDU852016:REF852016 RNQ852016:ROB852016 RXM852016:RXX852016 SHI852016:SHT852016 SRE852016:SRP852016 TBA852016:TBL852016 TKW852016:TLH852016 TUS852016:TVD852016 UEO852016:UEZ852016 UOK852016:UOV852016 UYG852016:UYR852016 VIC852016:VIN852016 VRY852016:VSJ852016 WBU852016:WCF852016 WLQ852016:WMB852016 WVM852016:WVX852016 E917552:P917552 JA917552:JL917552 SW917552:TH917552 ACS917552:ADD917552 AMO917552:AMZ917552 AWK917552:AWV917552 BGG917552:BGR917552 BQC917552:BQN917552 BZY917552:CAJ917552 CJU917552:CKF917552 CTQ917552:CUB917552 DDM917552:DDX917552 DNI917552:DNT917552 DXE917552:DXP917552 EHA917552:EHL917552 EQW917552:ERH917552 FAS917552:FBD917552 FKO917552:FKZ917552 FUK917552:FUV917552 GEG917552:GER917552 GOC917552:GON917552 GXY917552:GYJ917552 HHU917552:HIF917552 HRQ917552:HSB917552 IBM917552:IBX917552 ILI917552:ILT917552 IVE917552:IVP917552 JFA917552:JFL917552 JOW917552:JPH917552 JYS917552:JZD917552 KIO917552:KIZ917552 KSK917552:KSV917552 LCG917552:LCR917552 LMC917552:LMN917552 LVY917552:LWJ917552 MFU917552:MGF917552 MPQ917552:MQB917552 MZM917552:MZX917552 NJI917552:NJT917552 NTE917552:NTP917552 ODA917552:ODL917552 OMW917552:ONH917552 OWS917552:OXD917552 PGO917552:PGZ917552 PQK917552:PQV917552 QAG917552:QAR917552 QKC917552:QKN917552 QTY917552:QUJ917552 RDU917552:REF917552 RNQ917552:ROB917552 RXM917552:RXX917552 SHI917552:SHT917552 SRE917552:SRP917552 TBA917552:TBL917552 TKW917552:TLH917552 TUS917552:TVD917552 UEO917552:UEZ917552 UOK917552:UOV917552 UYG917552:UYR917552 VIC917552:VIN917552 VRY917552:VSJ917552 WBU917552:WCF917552 WLQ917552:WMB917552 WVM917552:WVX917552 E983088:P983088 JA983088:JL983088 SW983088:TH983088 ACS983088:ADD983088 AMO983088:AMZ983088 AWK983088:AWV983088 BGG983088:BGR983088 BQC983088:BQN983088 BZY983088:CAJ983088 CJU983088:CKF983088 CTQ983088:CUB983088 DDM983088:DDX983088 DNI983088:DNT983088 DXE983088:DXP983088 EHA983088:EHL983088 EQW983088:ERH983088 FAS983088:FBD983088 FKO983088:FKZ983088 FUK983088:FUV983088 GEG983088:GER983088 GOC983088:GON983088 GXY983088:GYJ983088 HHU983088:HIF983088 HRQ983088:HSB983088 IBM983088:IBX983088 ILI983088:ILT983088 IVE983088:IVP983088 JFA983088:JFL983088 JOW983088:JPH983088 JYS983088:JZD983088 KIO983088:KIZ983088 KSK983088:KSV983088 LCG983088:LCR983088 LMC983088:LMN983088 LVY983088:LWJ983088 MFU983088:MGF983088 MPQ983088:MQB983088 MZM983088:MZX983088 NJI983088:NJT983088 NTE983088:NTP983088 ODA983088:ODL983088 OMW983088:ONH983088 OWS983088:OXD983088 PGO983088:PGZ983088 PQK983088:PQV983088 QAG983088:QAR983088 QKC983088:QKN983088 QTY983088:QUJ983088 RDU983088:REF983088 RNQ983088:ROB983088 RXM983088:RXX983088 SHI983088:SHT983088 SRE983088:SRP983088 TBA983088:TBL983088 TKW983088:TLH983088 TUS983088:TVD983088 UEO983088:UEZ983088 UOK983088:UOV983088 UYG983088:UYR983088 VIC983088:VIN983088 VRY983088:VSJ983088 WBU983088:WCF983088 WLQ983088:WMB983088" xr:uid="{00000000-0002-0000-0100-000001000000}">
      <formula1>"　,☆,☆☆"</formula1>
    </dataValidation>
    <dataValidation type="list" allowBlank="1" showInputMessage="1" showErrorMessage="1" sqref="WVM983072:WVX983072 JA28:JL28 SW28:TH28 ACS28:ADD28 AMO28:AMZ28 AWK28:AWV28 BGG28:BGR28 BQC28:BQN28 BZY28:CAJ28 CJU28:CKF28 CTQ28:CUB28 DDM28:DDX28 DNI28:DNT28 DXE28:DXP28 EHA28:EHL28 EQW28:ERH28 FAS28:FBD28 FKO28:FKZ28 FUK28:FUV28 GEG28:GER28 GOC28:GON28 GXY28:GYJ28 HHU28:HIF28 HRQ28:HSB28 IBM28:IBX28 ILI28:ILT28 IVE28:IVP28 JFA28:JFL28 JOW28:JPH28 JYS28:JZD28 KIO28:KIZ28 KSK28:KSV28 LCG28:LCR28 LMC28:LMN28 LVY28:LWJ28 MFU28:MGF28 MPQ28:MQB28 MZM28:MZX28 NJI28:NJT28 NTE28:NTP28 ODA28:ODL28 OMW28:ONH28 OWS28:OXD28 PGO28:PGZ28 PQK28:PQV28 QAG28:QAR28 QKC28:QKN28 QTY28:QUJ28 RDU28:REF28 RNQ28:ROB28 RXM28:RXX28 SHI28:SHT28 SRE28:SRP28 TBA28:TBL28 TKW28:TLH28 TUS28:TVD28 UEO28:UEZ28 UOK28:UOV28 UYG28:UYR28 VIC28:VIN28 VRY28:VSJ28 WBU28:WCF28 WLQ28:WMB28 WVM28:WVX28 E65568:P65568 JA65568:JL65568 SW65568:TH65568 ACS65568:ADD65568 AMO65568:AMZ65568 AWK65568:AWV65568 BGG65568:BGR65568 BQC65568:BQN65568 BZY65568:CAJ65568 CJU65568:CKF65568 CTQ65568:CUB65568 DDM65568:DDX65568 DNI65568:DNT65568 DXE65568:DXP65568 EHA65568:EHL65568 EQW65568:ERH65568 FAS65568:FBD65568 FKO65568:FKZ65568 FUK65568:FUV65568 GEG65568:GER65568 GOC65568:GON65568 GXY65568:GYJ65568 HHU65568:HIF65568 HRQ65568:HSB65568 IBM65568:IBX65568 ILI65568:ILT65568 IVE65568:IVP65568 JFA65568:JFL65568 JOW65568:JPH65568 JYS65568:JZD65568 KIO65568:KIZ65568 KSK65568:KSV65568 LCG65568:LCR65568 LMC65568:LMN65568 LVY65568:LWJ65568 MFU65568:MGF65568 MPQ65568:MQB65568 MZM65568:MZX65568 NJI65568:NJT65568 NTE65568:NTP65568 ODA65568:ODL65568 OMW65568:ONH65568 OWS65568:OXD65568 PGO65568:PGZ65568 PQK65568:PQV65568 QAG65568:QAR65568 QKC65568:QKN65568 QTY65568:QUJ65568 RDU65568:REF65568 RNQ65568:ROB65568 RXM65568:RXX65568 SHI65568:SHT65568 SRE65568:SRP65568 TBA65568:TBL65568 TKW65568:TLH65568 TUS65568:TVD65568 UEO65568:UEZ65568 UOK65568:UOV65568 UYG65568:UYR65568 VIC65568:VIN65568 VRY65568:VSJ65568 WBU65568:WCF65568 WLQ65568:WMB65568 WVM65568:WVX65568 E131104:P131104 JA131104:JL131104 SW131104:TH131104 ACS131104:ADD131104 AMO131104:AMZ131104 AWK131104:AWV131104 BGG131104:BGR131104 BQC131104:BQN131104 BZY131104:CAJ131104 CJU131104:CKF131104 CTQ131104:CUB131104 DDM131104:DDX131104 DNI131104:DNT131104 DXE131104:DXP131104 EHA131104:EHL131104 EQW131104:ERH131104 FAS131104:FBD131104 FKO131104:FKZ131104 FUK131104:FUV131104 GEG131104:GER131104 GOC131104:GON131104 GXY131104:GYJ131104 HHU131104:HIF131104 HRQ131104:HSB131104 IBM131104:IBX131104 ILI131104:ILT131104 IVE131104:IVP131104 JFA131104:JFL131104 JOW131104:JPH131104 JYS131104:JZD131104 KIO131104:KIZ131104 KSK131104:KSV131104 LCG131104:LCR131104 LMC131104:LMN131104 LVY131104:LWJ131104 MFU131104:MGF131104 MPQ131104:MQB131104 MZM131104:MZX131104 NJI131104:NJT131104 NTE131104:NTP131104 ODA131104:ODL131104 OMW131104:ONH131104 OWS131104:OXD131104 PGO131104:PGZ131104 PQK131104:PQV131104 QAG131104:QAR131104 QKC131104:QKN131104 QTY131104:QUJ131104 RDU131104:REF131104 RNQ131104:ROB131104 RXM131104:RXX131104 SHI131104:SHT131104 SRE131104:SRP131104 TBA131104:TBL131104 TKW131104:TLH131104 TUS131104:TVD131104 UEO131104:UEZ131104 UOK131104:UOV131104 UYG131104:UYR131104 VIC131104:VIN131104 VRY131104:VSJ131104 WBU131104:WCF131104 WLQ131104:WMB131104 WVM131104:WVX131104 E196640:P196640 JA196640:JL196640 SW196640:TH196640 ACS196640:ADD196640 AMO196640:AMZ196640 AWK196640:AWV196640 BGG196640:BGR196640 BQC196640:BQN196640 BZY196640:CAJ196640 CJU196640:CKF196640 CTQ196640:CUB196640 DDM196640:DDX196640 DNI196640:DNT196640 DXE196640:DXP196640 EHA196640:EHL196640 EQW196640:ERH196640 FAS196640:FBD196640 FKO196640:FKZ196640 FUK196640:FUV196640 GEG196640:GER196640 GOC196640:GON196640 GXY196640:GYJ196640 HHU196640:HIF196640 HRQ196640:HSB196640 IBM196640:IBX196640 ILI196640:ILT196640 IVE196640:IVP196640 JFA196640:JFL196640 JOW196640:JPH196640 JYS196640:JZD196640 KIO196640:KIZ196640 KSK196640:KSV196640 LCG196640:LCR196640 LMC196640:LMN196640 LVY196640:LWJ196640 MFU196640:MGF196640 MPQ196640:MQB196640 MZM196640:MZX196640 NJI196640:NJT196640 NTE196640:NTP196640 ODA196640:ODL196640 OMW196640:ONH196640 OWS196640:OXD196640 PGO196640:PGZ196640 PQK196640:PQV196640 QAG196640:QAR196640 QKC196640:QKN196640 QTY196640:QUJ196640 RDU196640:REF196640 RNQ196640:ROB196640 RXM196640:RXX196640 SHI196640:SHT196640 SRE196640:SRP196640 TBA196640:TBL196640 TKW196640:TLH196640 TUS196640:TVD196640 UEO196640:UEZ196640 UOK196640:UOV196640 UYG196640:UYR196640 VIC196640:VIN196640 VRY196640:VSJ196640 WBU196640:WCF196640 WLQ196640:WMB196640 WVM196640:WVX196640 E262176:P262176 JA262176:JL262176 SW262176:TH262176 ACS262176:ADD262176 AMO262176:AMZ262176 AWK262176:AWV262176 BGG262176:BGR262176 BQC262176:BQN262176 BZY262176:CAJ262176 CJU262176:CKF262176 CTQ262176:CUB262176 DDM262176:DDX262176 DNI262176:DNT262176 DXE262176:DXP262176 EHA262176:EHL262176 EQW262176:ERH262176 FAS262176:FBD262176 FKO262176:FKZ262176 FUK262176:FUV262176 GEG262176:GER262176 GOC262176:GON262176 GXY262176:GYJ262176 HHU262176:HIF262176 HRQ262176:HSB262176 IBM262176:IBX262176 ILI262176:ILT262176 IVE262176:IVP262176 JFA262176:JFL262176 JOW262176:JPH262176 JYS262176:JZD262176 KIO262176:KIZ262176 KSK262176:KSV262176 LCG262176:LCR262176 LMC262176:LMN262176 LVY262176:LWJ262176 MFU262176:MGF262176 MPQ262176:MQB262176 MZM262176:MZX262176 NJI262176:NJT262176 NTE262176:NTP262176 ODA262176:ODL262176 OMW262176:ONH262176 OWS262176:OXD262176 PGO262176:PGZ262176 PQK262176:PQV262176 QAG262176:QAR262176 QKC262176:QKN262176 QTY262176:QUJ262176 RDU262176:REF262176 RNQ262176:ROB262176 RXM262176:RXX262176 SHI262176:SHT262176 SRE262176:SRP262176 TBA262176:TBL262176 TKW262176:TLH262176 TUS262176:TVD262176 UEO262176:UEZ262176 UOK262176:UOV262176 UYG262176:UYR262176 VIC262176:VIN262176 VRY262176:VSJ262176 WBU262176:WCF262176 WLQ262176:WMB262176 WVM262176:WVX262176 E327712:P327712 JA327712:JL327712 SW327712:TH327712 ACS327712:ADD327712 AMO327712:AMZ327712 AWK327712:AWV327712 BGG327712:BGR327712 BQC327712:BQN327712 BZY327712:CAJ327712 CJU327712:CKF327712 CTQ327712:CUB327712 DDM327712:DDX327712 DNI327712:DNT327712 DXE327712:DXP327712 EHA327712:EHL327712 EQW327712:ERH327712 FAS327712:FBD327712 FKO327712:FKZ327712 FUK327712:FUV327712 GEG327712:GER327712 GOC327712:GON327712 GXY327712:GYJ327712 HHU327712:HIF327712 HRQ327712:HSB327712 IBM327712:IBX327712 ILI327712:ILT327712 IVE327712:IVP327712 JFA327712:JFL327712 JOW327712:JPH327712 JYS327712:JZD327712 KIO327712:KIZ327712 KSK327712:KSV327712 LCG327712:LCR327712 LMC327712:LMN327712 LVY327712:LWJ327712 MFU327712:MGF327712 MPQ327712:MQB327712 MZM327712:MZX327712 NJI327712:NJT327712 NTE327712:NTP327712 ODA327712:ODL327712 OMW327712:ONH327712 OWS327712:OXD327712 PGO327712:PGZ327712 PQK327712:PQV327712 QAG327712:QAR327712 QKC327712:QKN327712 QTY327712:QUJ327712 RDU327712:REF327712 RNQ327712:ROB327712 RXM327712:RXX327712 SHI327712:SHT327712 SRE327712:SRP327712 TBA327712:TBL327712 TKW327712:TLH327712 TUS327712:TVD327712 UEO327712:UEZ327712 UOK327712:UOV327712 UYG327712:UYR327712 VIC327712:VIN327712 VRY327712:VSJ327712 WBU327712:WCF327712 WLQ327712:WMB327712 WVM327712:WVX327712 E393248:P393248 JA393248:JL393248 SW393248:TH393248 ACS393248:ADD393248 AMO393248:AMZ393248 AWK393248:AWV393248 BGG393248:BGR393248 BQC393248:BQN393248 BZY393248:CAJ393248 CJU393248:CKF393248 CTQ393248:CUB393248 DDM393248:DDX393248 DNI393248:DNT393248 DXE393248:DXP393248 EHA393248:EHL393248 EQW393248:ERH393248 FAS393248:FBD393248 FKO393248:FKZ393248 FUK393248:FUV393248 GEG393248:GER393248 GOC393248:GON393248 GXY393248:GYJ393248 HHU393248:HIF393248 HRQ393248:HSB393248 IBM393248:IBX393248 ILI393248:ILT393248 IVE393248:IVP393248 JFA393248:JFL393248 JOW393248:JPH393248 JYS393248:JZD393248 KIO393248:KIZ393248 KSK393248:KSV393248 LCG393248:LCR393248 LMC393248:LMN393248 LVY393248:LWJ393248 MFU393248:MGF393248 MPQ393248:MQB393248 MZM393248:MZX393248 NJI393248:NJT393248 NTE393248:NTP393248 ODA393248:ODL393248 OMW393248:ONH393248 OWS393248:OXD393248 PGO393248:PGZ393248 PQK393248:PQV393248 QAG393248:QAR393248 QKC393248:QKN393248 QTY393248:QUJ393248 RDU393248:REF393248 RNQ393248:ROB393248 RXM393248:RXX393248 SHI393248:SHT393248 SRE393248:SRP393248 TBA393248:TBL393248 TKW393248:TLH393248 TUS393248:TVD393248 UEO393248:UEZ393248 UOK393248:UOV393248 UYG393248:UYR393248 VIC393248:VIN393248 VRY393248:VSJ393248 WBU393248:WCF393248 WLQ393248:WMB393248 WVM393248:WVX393248 E458784:P458784 JA458784:JL458784 SW458784:TH458784 ACS458784:ADD458784 AMO458784:AMZ458784 AWK458784:AWV458784 BGG458784:BGR458784 BQC458784:BQN458784 BZY458784:CAJ458784 CJU458784:CKF458784 CTQ458784:CUB458784 DDM458784:DDX458784 DNI458784:DNT458784 DXE458784:DXP458784 EHA458784:EHL458784 EQW458784:ERH458784 FAS458784:FBD458784 FKO458784:FKZ458784 FUK458784:FUV458784 GEG458784:GER458784 GOC458784:GON458784 GXY458784:GYJ458784 HHU458784:HIF458784 HRQ458784:HSB458784 IBM458784:IBX458784 ILI458784:ILT458784 IVE458784:IVP458784 JFA458784:JFL458784 JOW458784:JPH458784 JYS458784:JZD458784 KIO458784:KIZ458784 KSK458784:KSV458784 LCG458784:LCR458784 LMC458784:LMN458784 LVY458784:LWJ458784 MFU458784:MGF458784 MPQ458784:MQB458784 MZM458784:MZX458784 NJI458784:NJT458784 NTE458784:NTP458784 ODA458784:ODL458784 OMW458784:ONH458784 OWS458784:OXD458784 PGO458784:PGZ458784 PQK458784:PQV458784 QAG458784:QAR458784 QKC458784:QKN458784 QTY458784:QUJ458784 RDU458784:REF458784 RNQ458784:ROB458784 RXM458784:RXX458784 SHI458784:SHT458784 SRE458784:SRP458784 TBA458784:TBL458784 TKW458784:TLH458784 TUS458784:TVD458784 UEO458784:UEZ458784 UOK458784:UOV458784 UYG458784:UYR458784 VIC458784:VIN458784 VRY458784:VSJ458784 WBU458784:WCF458784 WLQ458784:WMB458784 WVM458784:WVX458784 E524320:P524320 JA524320:JL524320 SW524320:TH524320 ACS524320:ADD524320 AMO524320:AMZ524320 AWK524320:AWV524320 BGG524320:BGR524320 BQC524320:BQN524320 BZY524320:CAJ524320 CJU524320:CKF524320 CTQ524320:CUB524320 DDM524320:DDX524320 DNI524320:DNT524320 DXE524320:DXP524320 EHA524320:EHL524320 EQW524320:ERH524320 FAS524320:FBD524320 FKO524320:FKZ524320 FUK524320:FUV524320 GEG524320:GER524320 GOC524320:GON524320 GXY524320:GYJ524320 HHU524320:HIF524320 HRQ524320:HSB524320 IBM524320:IBX524320 ILI524320:ILT524320 IVE524320:IVP524320 JFA524320:JFL524320 JOW524320:JPH524320 JYS524320:JZD524320 KIO524320:KIZ524320 KSK524320:KSV524320 LCG524320:LCR524320 LMC524320:LMN524320 LVY524320:LWJ524320 MFU524320:MGF524320 MPQ524320:MQB524320 MZM524320:MZX524320 NJI524320:NJT524320 NTE524320:NTP524320 ODA524320:ODL524320 OMW524320:ONH524320 OWS524320:OXD524320 PGO524320:PGZ524320 PQK524320:PQV524320 QAG524320:QAR524320 QKC524320:QKN524320 QTY524320:QUJ524320 RDU524320:REF524320 RNQ524320:ROB524320 RXM524320:RXX524320 SHI524320:SHT524320 SRE524320:SRP524320 TBA524320:TBL524320 TKW524320:TLH524320 TUS524320:TVD524320 UEO524320:UEZ524320 UOK524320:UOV524320 UYG524320:UYR524320 VIC524320:VIN524320 VRY524320:VSJ524320 WBU524320:WCF524320 WLQ524320:WMB524320 WVM524320:WVX524320 E589856:P589856 JA589856:JL589856 SW589856:TH589856 ACS589856:ADD589856 AMO589856:AMZ589856 AWK589856:AWV589856 BGG589856:BGR589856 BQC589856:BQN589856 BZY589856:CAJ589856 CJU589856:CKF589856 CTQ589856:CUB589856 DDM589856:DDX589856 DNI589856:DNT589856 DXE589856:DXP589856 EHA589856:EHL589856 EQW589856:ERH589856 FAS589856:FBD589856 FKO589856:FKZ589856 FUK589856:FUV589856 GEG589856:GER589856 GOC589856:GON589856 GXY589856:GYJ589856 HHU589856:HIF589856 HRQ589856:HSB589856 IBM589856:IBX589856 ILI589856:ILT589856 IVE589856:IVP589856 JFA589856:JFL589856 JOW589856:JPH589856 JYS589856:JZD589856 KIO589856:KIZ589856 KSK589856:KSV589856 LCG589856:LCR589856 LMC589856:LMN589856 LVY589856:LWJ589856 MFU589856:MGF589856 MPQ589856:MQB589856 MZM589856:MZX589856 NJI589856:NJT589856 NTE589856:NTP589856 ODA589856:ODL589856 OMW589856:ONH589856 OWS589856:OXD589856 PGO589856:PGZ589856 PQK589856:PQV589856 QAG589856:QAR589856 QKC589856:QKN589856 QTY589856:QUJ589856 RDU589856:REF589856 RNQ589856:ROB589856 RXM589856:RXX589856 SHI589856:SHT589856 SRE589856:SRP589856 TBA589856:TBL589856 TKW589856:TLH589856 TUS589856:TVD589856 UEO589856:UEZ589856 UOK589856:UOV589856 UYG589856:UYR589856 VIC589856:VIN589856 VRY589856:VSJ589856 WBU589856:WCF589856 WLQ589856:WMB589856 WVM589856:WVX589856 E655392:P655392 JA655392:JL655392 SW655392:TH655392 ACS655392:ADD655392 AMO655392:AMZ655392 AWK655392:AWV655392 BGG655392:BGR655392 BQC655392:BQN655392 BZY655392:CAJ655392 CJU655392:CKF655392 CTQ655392:CUB655392 DDM655392:DDX655392 DNI655392:DNT655392 DXE655392:DXP655392 EHA655392:EHL655392 EQW655392:ERH655392 FAS655392:FBD655392 FKO655392:FKZ655392 FUK655392:FUV655392 GEG655392:GER655392 GOC655392:GON655392 GXY655392:GYJ655392 HHU655392:HIF655392 HRQ655392:HSB655392 IBM655392:IBX655392 ILI655392:ILT655392 IVE655392:IVP655392 JFA655392:JFL655392 JOW655392:JPH655392 JYS655392:JZD655392 KIO655392:KIZ655392 KSK655392:KSV655392 LCG655392:LCR655392 LMC655392:LMN655392 LVY655392:LWJ655392 MFU655392:MGF655392 MPQ655392:MQB655392 MZM655392:MZX655392 NJI655392:NJT655392 NTE655392:NTP655392 ODA655392:ODL655392 OMW655392:ONH655392 OWS655392:OXD655392 PGO655392:PGZ655392 PQK655392:PQV655392 QAG655392:QAR655392 QKC655392:QKN655392 QTY655392:QUJ655392 RDU655392:REF655392 RNQ655392:ROB655392 RXM655392:RXX655392 SHI655392:SHT655392 SRE655392:SRP655392 TBA655392:TBL655392 TKW655392:TLH655392 TUS655392:TVD655392 UEO655392:UEZ655392 UOK655392:UOV655392 UYG655392:UYR655392 VIC655392:VIN655392 VRY655392:VSJ655392 WBU655392:WCF655392 WLQ655392:WMB655392 WVM655392:WVX655392 E720928:P720928 JA720928:JL720928 SW720928:TH720928 ACS720928:ADD720928 AMO720928:AMZ720928 AWK720928:AWV720928 BGG720928:BGR720928 BQC720928:BQN720928 BZY720928:CAJ720928 CJU720928:CKF720928 CTQ720928:CUB720928 DDM720928:DDX720928 DNI720928:DNT720928 DXE720928:DXP720928 EHA720928:EHL720928 EQW720928:ERH720928 FAS720928:FBD720928 FKO720928:FKZ720928 FUK720928:FUV720928 GEG720928:GER720928 GOC720928:GON720928 GXY720928:GYJ720928 HHU720928:HIF720928 HRQ720928:HSB720928 IBM720928:IBX720928 ILI720928:ILT720928 IVE720928:IVP720928 JFA720928:JFL720928 JOW720928:JPH720928 JYS720928:JZD720928 KIO720928:KIZ720928 KSK720928:KSV720928 LCG720928:LCR720928 LMC720928:LMN720928 LVY720928:LWJ720928 MFU720928:MGF720928 MPQ720928:MQB720928 MZM720928:MZX720928 NJI720928:NJT720928 NTE720928:NTP720928 ODA720928:ODL720928 OMW720928:ONH720928 OWS720928:OXD720928 PGO720928:PGZ720928 PQK720928:PQV720928 QAG720928:QAR720928 QKC720928:QKN720928 QTY720928:QUJ720928 RDU720928:REF720928 RNQ720928:ROB720928 RXM720928:RXX720928 SHI720928:SHT720928 SRE720928:SRP720928 TBA720928:TBL720928 TKW720928:TLH720928 TUS720928:TVD720928 UEO720928:UEZ720928 UOK720928:UOV720928 UYG720928:UYR720928 VIC720928:VIN720928 VRY720928:VSJ720928 WBU720928:WCF720928 WLQ720928:WMB720928 WVM720928:WVX720928 E786464:P786464 JA786464:JL786464 SW786464:TH786464 ACS786464:ADD786464 AMO786464:AMZ786464 AWK786464:AWV786464 BGG786464:BGR786464 BQC786464:BQN786464 BZY786464:CAJ786464 CJU786464:CKF786464 CTQ786464:CUB786464 DDM786464:DDX786464 DNI786464:DNT786464 DXE786464:DXP786464 EHA786464:EHL786464 EQW786464:ERH786464 FAS786464:FBD786464 FKO786464:FKZ786464 FUK786464:FUV786464 GEG786464:GER786464 GOC786464:GON786464 GXY786464:GYJ786464 HHU786464:HIF786464 HRQ786464:HSB786464 IBM786464:IBX786464 ILI786464:ILT786464 IVE786464:IVP786464 JFA786464:JFL786464 JOW786464:JPH786464 JYS786464:JZD786464 KIO786464:KIZ786464 KSK786464:KSV786464 LCG786464:LCR786464 LMC786464:LMN786464 LVY786464:LWJ786464 MFU786464:MGF786464 MPQ786464:MQB786464 MZM786464:MZX786464 NJI786464:NJT786464 NTE786464:NTP786464 ODA786464:ODL786464 OMW786464:ONH786464 OWS786464:OXD786464 PGO786464:PGZ786464 PQK786464:PQV786464 QAG786464:QAR786464 QKC786464:QKN786464 QTY786464:QUJ786464 RDU786464:REF786464 RNQ786464:ROB786464 RXM786464:RXX786464 SHI786464:SHT786464 SRE786464:SRP786464 TBA786464:TBL786464 TKW786464:TLH786464 TUS786464:TVD786464 UEO786464:UEZ786464 UOK786464:UOV786464 UYG786464:UYR786464 VIC786464:VIN786464 VRY786464:VSJ786464 WBU786464:WCF786464 WLQ786464:WMB786464 WVM786464:WVX786464 E852000:P852000 JA852000:JL852000 SW852000:TH852000 ACS852000:ADD852000 AMO852000:AMZ852000 AWK852000:AWV852000 BGG852000:BGR852000 BQC852000:BQN852000 BZY852000:CAJ852000 CJU852000:CKF852000 CTQ852000:CUB852000 DDM852000:DDX852000 DNI852000:DNT852000 DXE852000:DXP852000 EHA852000:EHL852000 EQW852000:ERH852000 FAS852000:FBD852000 FKO852000:FKZ852000 FUK852000:FUV852000 GEG852000:GER852000 GOC852000:GON852000 GXY852000:GYJ852000 HHU852000:HIF852000 HRQ852000:HSB852000 IBM852000:IBX852000 ILI852000:ILT852000 IVE852000:IVP852000 JFA852000:JFL852000 JOW852000:JPH852000 JYS852000:JZD852000 KIO852000:KIZ852000 KSK852000:KSV852000 LCG852000:LCR852000 LMC852000:LMN852000 LVY852000:LWJ852000 MFU852000:MGF852000 MPQ852000:MQB852000 MZM852000:MZX852000 NJI852000:NJT852000 NTE852000:NTP852000 ODA852000:ODL852000 OMW852000:ONH852000 OWS852000:OXD852000 PGO852000:PGZ852000 PQK852000:PQV852000 QAG852000:QAR852000 QKC852000:QKN852000 QTY852000:QUJ852000 RDU852000:REF852000 RNQ852000:ROB852000 RXM852000:RXX852000 SHI852000:SHT852000 SRE852000:SRP852000 TBA852000:TBL852000 TKW852000:TLH852000 TUS852000:TVD852000 UEO852000:UEZ852000 UOK852000:UOV852000 UYG852000:UYR852000 VIC852000:VIN852000 VRY852000:VSJ852000 WBU852000:WCF852000 WLQ852000:WMB852000 WVM852000:WVX852000 E917536:P917536 JA917536:JL917536 SW917536:TH917536 ACS917536:ADD917536 AMO917536:AMZ917536 AWK917536:AWV917536 BGG917536:BGR917536 BQC917536:BQN917536 BZY917536:CAJ917536 CJU917536:CKF917536 CTQ917536:CUB917536 DDM917536:DDX917536 DNI917536:DNT917536 DXE917536:DXP917536 EHA917536:EHL917536 EQW917536:ERH917536 FAS917536:FBD917536 FKO917536:FKZ917536 FUK917536:FUV917536 GEG917536:GER917536 GOC917536:GON917536 GXY917536:GYJ917536 HHU917536:HIF917536 HRQ917536:HSB917536 IBM917536:IBX917536 ILI917536:ILT917536 IVE917536:IVP917536 JFA917536:JFL917536 JOW917536:JPH917536 JYS917536:JZD917536 KIO917536:KIZ917536 KSK917536:KSV917536 LCG917536:LCR917536 LMC917536:LMN917536 LVY917536:LWJ917536 MFU917536:MGF917536 MPQ917536:MQB917536 MZM917536:MZX917536 NJI917536:NJT917536 NTE917536:NTP917536 ODA917536:ODL917536 OMW917536:ONH917536 OWS917536:OXD917536 PGO917536:PGZ917536 PQK917536:PQV917536 QAG917536:QAR917536 QKC917536:QKN917536 QTY917536:QUJ917536 RDU917536:REF917536 RNQ917536:ROB917536 RXM917536:RXX917536 SHI917536:SHT917536 SRE917536:SRP917536 TBA917536:TBL917536 TKW917536:TLH917536 TUS917536:TVD917536 UEO917536:UEZ917536 UOK917536:UOV917536 UYG917536:UYR917536 VIC917536:VIN917536 VRY917536:VSJ917536 WBU917536:WCF917536 WLQ917536:WMB917536 WVM917536:WVX917536 E983072:P983072 JA983072:JL983072 SW983072:TH983072 ACS983072:ADD983072 AMO983072:AMZ983072 AWK983072:AWV983072 BGG983072:BGR983072 BQC983072:BQN983072 BZY983072:CAJ983072 CJU983072:CKF983072 CTQ983072:CUB983072 DDM983072:DDX983072 DNI983072:DNT983072 DXE983072:DXP983072 EHA983072:EHL983072 EQW983072:ERH983072 FAS983072:FBD983072 FKO983072:FKZ983072 FUK983072:FUV983072 GEG983072:GER983072 GOC983072:GON983072 GXY983072:GYJ983072 HHU983072:HIF983072 HRQ983072:HSB983072 IBM983072:IBX983072 ILI983072:ILT983072 IVE983072:IVP983072 JFA983072:JFL983072 JOW983072:JPH983072 JYS983072:JZD983072 KIO983072:KIZ983072 KSK983072:KSV983072 LCG983072:LCR983072 LMC983072:LMN983072 LVY983072:LWJ983072 MFU983072:MGF983072 MPQ983072:MQB983072 MZM983072:MZX983072 NJI983072:NJT983072 NTE983072:NTP983072 ODA983072:ODL983072 OMW983072:ONH983072 OWS983072:OXD983072 PGO983072:PGZ983072 PQK983072:PQV983072 QAG983072:QAR983072 QKC983072:QKN983072 QTY983072:QUJ983072 RDU983072:REF983072 RNQ983072:ROB983072 RXM983072:RXX983072 SHI983072:SHT983072 SRE983072:SRP983072 TBA983072:TBL983072 TKW983072:TLH983072 TUS983072:TVD983072 UEO983072:UEZ983072 UOK983072:UOV983072 UYG983072:UYR983072 VIC983072:VIN983072 VRY983072:VSJ983072 WBU983072:WCF983072 WLQ983072:WMB983072" xr:uid="{00000000-0002-0000-0100-000002000000}">
      <formula1>"　,☆,☆☆,☆☆☆"</formula1>
    </dataValidation>
    <dataValidation type="list" allowBlank="1" showInputMessage="1" showErrorMessage="1" sqref="JA31:JL31 SW31:TH31 ACS31:ADD31 AMO31:AMZ31 AWK31:AWV31 BGG31:BGR31 BQC31:BQN31 BZY31:CAJ31 CJU31:CKF31 CTQ31:CUB31 DDM31:DDX31 DNI31:DNT31 DXE31:DXP31 EHA31:EHL31 EQW31:ERH31 FAS31:FBD31 FKO31:FKZ31 FUK31:FUV31 GEG31:GER31 GOC31:GON31 GXY31:GYJ31 HHU31:HIF31 HRQ31:HSB31 IBM31:IBX31 ILI31:ILT31 IVE31:IVP31 JFA31:JFL31 JOW31:JPH31 JYS31:JZD31 KIO31:KIZ31 KSK31:KSV31 LCG31:LCR31 LMC31:LMN31 LVY31:LWJ31 MFU31:MGF31 MPQ31:MQB31 MZM31:MZX31 NJI31:NJT31 NTE31:NTP31 ODA31:ODL31 OMW31:ONH31 OWS31:OXD31 PGO31:PGZ31 PQK31:PQV31 QAG31:QAR31 QKC31:QKN31 QTY31:QUJ31 RDU31:REF31 RNQ31:ROB31 RXM31:RXX31 SHI31:SHT31 SRE31:SRP31 TBA31:TBL31 TKW31:TLH31 TUS31:TVD31 UEO31:UEZ31 UOK31:UOV31 UYG31:UYR31 VIC31:VIN31 VRY31:VSJ31 WBU31:WCF31 WLQ31:WMB31 WVM31:WVX31 E65587:P65587 JA65587:JL65587 SW65587:TH65587 ACS65587:ADD65587 AMO65587:AMZ65587 AWK65587:AWV65587 BGG65587:BGR65587 BQC65587:BQN65587 BZY65587:CAJ65587 CJU65587:CKF65587 CTQ65587:CUB65587 DDM65587:DDX65587 DNI65587:DNT65587 DXE65587:DXP65587 EHA65587:EHL65587 EQW65587:ERH65587 FAS65587:FBD65587 FKO65587:FKZ65587 FUK65587:FUV65587 GEG65587:GER65587 GOC65587:GON65587 GXY65587:GYJ65587 HHU65587:HIF65587 HRQ65587:HSB65587 IBM65587:IBX65587 ILI65587:ILT65587 IVE65587:IVP65587 JFA65587:JFL65587 JOW65587:JPH65587 JYS65587:JZD65587 KIO65587:KIZ65587 KSK65587:KSV65587 LCG65587:LCR65587 LMC65587:LMN65587 LVY65587:LWJ65587 MFU65587:MGF65587 MPQ65587:MQB65587 MZM65587:MZX65587 NJI65587:NJT65587 NTE65587:NTP65587 ODA65587:ODL65587 OMW65587:ONH65587 OWS65587:OXD65587 PGO65587:PGZ65587 PQK65587:PQV65587 QAG65587:QAR65587 QKC65587:QKN65587 QTY65587:QUJ65587 RDU65587:REF65587 RNQ65587:ROB65587 RXM65587:RXX65587 SHI65587:SHT65587 SRE65587:SRP65587 TBA65587:TBL65587 TKW65587:TLH65587 TUS65587:TVD65587 UEO65587:UEZ65587 UOK65587:UOV65587 UYG65587:UYR65587 VIC65587:VIN65587 VRY65587:VSJ65587 WBU65587:WCF65587 WLQ65587:WMB65587 WVM65587:WVX65587 E131123:P131123 JA131123:JL131123 SW131123:TH131123 ACS131123:ADD131123 AMO131123:AMZ131123 AWK131123:AWV131123 BGG131123:BGR131123 BQC131123:BQN131123 BZY131123:CAJ131123 CJU131123:CKF131123 CTQ131123:CUB131123 DDM131123:DDX131123 DNI131123:DNT131123 DXE131123:DXP131123 EHA131123:EHL131123 EQW131123:ERH131123 FAS131123:FBD131123 FKO131123:FKZ131123 FUK131123:FUV131123 GEG131123:GER131123 GOC131123:GON131123 GXY131123:GYJ131123 HHU131123:HIF131123 HRQ131123:HSB131123 IBM131123:IBX131123 ILI131123:ILT131123 IVE131123:IVP131123 JFA131123:JFL131123 JOW131123:JPH131123 JYS131123:JZD131123 KIO131123:KIZ131123 KSK131123:KSV131123 LCG131123:LCR131123 LMC131123:LMN131123 LVY131123:LWJ131123 MFU131123:MGF131123 MPQ131123:MQB131123 MZM131123:MZX131123 NJI131123:NJT131123 NTE131123:NTP131123 ODA131123:ODL131123 OMW131123:ONH131123 OWS131123:OXD131123 PGO131123:PGZ131123 PQK131123:PQV131123 QAG131123:QAR131123 QKC131123:QKN131123 QTY131123:QUJ131123 RDU131123:REF131123 RNQ131123:ROB131123 RXM131123:RXX131123 SHI131123:SHT131123 SRE131123:SRP131123 TBA131123:TBL131123 TKW131123:TLH131123 TUS131123:TVD131123 UEO131123:UEZ131123 UOK131123:UOV131123 UYG131123:UYR131123 VIC131123:VIN131123 VRY131123:VSJ131123 WBU131123:WCF131123 WLQ131123:WMB131123 WVM131123:WVX131123 E196659:P196659 JA196659:JL196659 SW196659:TH196659 ACS196659:ADD196659 AMO196659:AMZ196659 AWK196659:AWV196659 BGG196659:BGR196659 BQC196659:BQN196659 BZY196659:CAJ196659 CJU196659:CKF196659 CTQ196659:CUB196659 DDM196659:DDX196659 DNI196659:DNT196659 DXE196659:DXP196659 EHA196659:EHL196659 EQW196659:ERH196659 FAS196659:FBD196659 FKO196659:FKZ196659 FUK196659:FUV196659 GEG196659:GER196659 GOC196659:GON196659 GXY196659:GYJ196659 HHU196659:HIF196659 HRQ196659:HSB196659 IBM196659:IBX196659 ILI196659:ILT196659 IVE196659:IVP196659 JFA196659:JFL196659 JOW196659:JPH196659 JYS196659:JZD196659 KIO196659:KIZ196659 KSK196659:KSV196659 LCG196659:LCR196659 LMC196659:LMN196659 LVY196659:LWJ196659 MFU196659:MGF196659 MPQ196659:MQB196659 MZM196659:MZX196659 NJI196659:NJT196659 NTE196659:NTP196659 ODA196659:ODL196659 OMW196659:ONH196659 OWS196659:OXD196659 PGO196659:PGZ196659 PQK196659:PQV196659 QAG196659:QAR196659 QKC196659:QKN196659 QTY196659:QUJ196659 RDU196659:REF196659 RNQ196659:ROB196659 RXM196659:RXX196659 SHI196659:SHT196659 SRE196659:SRP196659 TBA196659:TBL196659 TKW196659:TLH196659 TUS196659:TVD196659 UEO196659:UEZ196659 UOK196659:UOV196659 UYG196659:UYR196659 VIC196659:VIN196659 VRY196659:VSJ196659 WBU196659:WCF196659 WLQ196659:WMB196659 WVM196659:WVX196659 E262195:P262195 JA262195:JL262195 SW262195:TH262195 ACS262195:ADD262195 AMO262195:AMZ262195 AWK262195:AWV262195 BGG262195:BGR262195 BQC262195:BQN262195 BZY262195:CAJ262195 CJU262195:CKF262195 CTQ262195:CUB262195 DDM262195:DDX262195 DNI262195:DNT262195 DXE262195:DXP262195 EHA262195:EHL262195 EQW262195:ERH262195 FAS262195:FBD262195 FKO262195:FKZ262195 FUK262195:FUV262195 GEG262195:GER262195 GOC262195:GON262195 GXY262195:GYJ262195 HHU262195:HIF262195 HRQ262195:HSB262195 IBM262195:IBX262195 ILI262195:ILT262195 IVE262195:IVP262195 JFA262195:JFL262195 JOW262195:JPH262195 JYS262195:JZD262195 KIO262195:KIZ262195 KSK262195:KSV262195 LCG262195:LCR262195 LMC262195:LMN262195 LVY262195:LWJ262195 MFU262195:MGF262195 MPQ262195:MQB262195 MZM262195:MZX262195 NJI262195:NJT262195 NTE262195:NTP262195 ODA262195:ODL262195 OMW262195:ONH262195 OWS262195:OXD262195 PGO262195:PGZ262195 PQK262195:PQV262195 QAG262195:QAR262195 QKC262195:QKN262195 QTY262195:QUJ262195 RDU262195:REF262195 RNQ262195:ROB262195 RXM262195:RXX262195 SHI262195:SHT262195 SRE262195:SRP262195 TBA262195:TBL262195 TKW262195:TLH262195 TUS262195:TVD262195 UEO262195:UEZ262195 UOK262195:UOV262195 UYG262195:UYR262195 VIC262195:VIN262195 VRY262195:VSJ262195 WBU262195:WCF262195 WLQ262195:WMB262195 WVM262195:WVX262195 E327731:P327731 JA327731:JL327731 SW327731:TH327731 ACS327731:ADD327731 AMO327731:AMZ327731 AWK327731:AWV327731 BGG327731:BGR327731 BQC327731:BQN327731 BZY327731:CAJ327731 CJU327731:CKF327731 CTQ327731:CUB327731 DDM327731:DDX327731 DNI327731:DNT327731 DXE327731:DXP327731 EHA327731:EHL327731 EQW327731:ERH327731 FAS327731:FBD327731 FKO327731:FKZ327731 FUK327731:FUV327731 GEG327731:GER327731 GOC327731:GON327731 GXY327731:GYJ327731 HHU327731:HIF327731 HRQ327731:HSB327731 IBM327731:IBX327731 ILI327731:ILT327731 IVE327731:IVP327731 JFA327731:JFL327731 JOW327731:JPH327731 JYS327731:JZD327731 KIO327731:KIZ327731 KSK327731:KSV327731 LCG327731:LCR327731 LMC327731:LMN327731 LVY327731:LWJ327731 MFU327731:MGF327731 MPQ327731:MQB327731 MZM327731:MZX327731 NJI327731:NJT327731 NTE327731:NTP327731 ODA327731:ODL327731 OMW327731:ONH327731 OWS327731:OXD327731 PGO327731:PGZ327731 PQK327731:PQV327731 QAG327731:QAR327731 QKC327731:QKN327731 QTY327731:QUJ327731 RDU327731:REF327731 RNQ327731:ROB327731 RXM327731:RXX327731 SHI327731:SHT327731 SRE327731:SRP327731 TBA327731:TBL327731 TKW327731:TLH327731 TUS327731:TVD327731 UEO327731:UEZ327731 UOK327731:UOV327731 UYG327731:UYR327731 VIC327731:VIN327731 VRY327731:VSJ327731 WBU327731:WCF327731 WLQ327731:WMB327731 WVM327731:WVX327731 E393267:P393267 JA393267:JL393267 SW393267:TH393267 ACS393267:ADD393267 AMO393267:AMZ393267 AWK393267:AWV393267 BGG393267:BGR393267 BQC393267:BQN393267 BZY393267:CAJ393267 CJU393267:CKF393267 CTQ393267:CUB393267 DDM393267:DDX393267 DNI393267:DNT393267 DXE393267:DXP393267 EHA393267:EHL393267 EQW393267:ERH393267 FAS393267:FBD393267 FKO393267:FKZ393267 FUK393267:FUV393267 GEG393267:GER393267 GOC393267:GON393267 GXY393267:GYJ393267 HHU393267:HIF393267 HRQ393267:HSB393267 IBM393267:IBX393267 ILI393267:ILT393267 IVE393267:IVP393267 JFA393267:JFL393267 JOW393267:JPH393267 JYS393267:JZD393267 KIO393267:KIZ393267 KSK393267:KSV393267 LCG393267:LCR393267 LMC393267:LMN393267 LVY393267:LWJ393267 MFU393267:MGF393267 MPQ393267:MQB393267 MZM393267:MZX393267 NJI393267:NJT393267 NTE393267:NTP393267 ODA393267:ODL393267 OMW393267:ONH393267 OWS393267:OXD393267 PGO393267:PGZ393267 PQK393267:PQV393267 QAG393267:QAR393267 QKC393267:QKN393267 QTY393267:QUJ393267 RDU393267:REF393267 RNQ393267:ROB393267 RXM393267:RXX393267 SHI393267:SHT393267 SRE393267:SRP393267 TBA393267:TBL393267 TKW393267:TLH393267 TUS393267:TVD393267 UEO393267:UEZ393267 UOK393267:UOV393267 UYG393267:UYR393267 VIC393267:VIN393267 VRY393267:VSJ393267 WBU393267:WCF393267 WLQ393267:WMB393267 WVM393267:WVX393267 E458803:P458803 JA458803:JL458803 SW458803:TH458803 ACS458803:ADD458803 AMO458803:AMZ458803 AWK458803:AWV458803 BGG458803:BGR458803 BQC458803:BQN458803 BZY458803:CAJ458803 CJU458803:CKF458803 CTQ458803:CUB458803 DDM458803:DDX458803 DNI458803:DNT458803 DXE458803:DXP458803 EHA458803:EHL458803 EQW458803:ERH458803 FAS458803:FBD458803 FKO458803:FKZ458803 FUK458803:FUV458803 GEG458803:GER458803 GOC458803:GON458803 GXY458803:GYJ458803 HHU458803:HIF458803 HRQ458803:HSB458803 IBM458803:IBX458803 ILI458803:ILT458803 IVE458803:IVP458803 JFA458803:JFL458803 JOW458803:JPH458803 JYS458803:JZD458803 KIO458803:KIZ458803 KSK458803:KSV458803 LCG458803:LCR458803 LMC458803:LMN458803 LVY458803:LWJ458803 MFU458803:MGF458803 MPQ458803:MQB458803 MZM458803:MZX458803 NJI458803:NJT458803 NTE458803:NTP458803 ODA458803:ODL458803 OMW458803:ONH458803 OWS458803:OXD458803 PGO458803:PGZ458803 PQK458803:PQV458803 QAG458803:QAR458803 QKC458803:QKN458803 QTY458803:QUJ458803 RDU458803:REF458803 RNQ458803:ROB458803 RXM458803:RXX458803 SHI458803:SHT458803 SRE458803:SRP458803 TBA458803:TBL458803 TKW458803:TLH458803 TUS458803:TVD458803 UEO458803:UEZ458803 UOK458803:UOV458803 UYG458803:UYR458803 VIC458803:VIN458803 VRY458803:VSJ458803 WBU458803:WCF458803 WLQ458803:WMB458803 WVM458803:WVX458803 E524339:P524339 JA524339:JL524339 SW524339:TH524339 ACS524339:ADD524339 AMO524339:AMZ524339 AWK524339:AWV524339 BGG524339:BGR524339 BQC524339:BQN524339 BZY524339:CAJ524339 CJU524339:CKF524339 CTQ524339:CUB524339 DDM524339:DDX524339 DNI524339:DNT524339 DXE524339:DXP524339 EHA524339:EHL524339 EQW524339:ERH524339 FAS524339:FBD524339 FKO524339:FKZ524339 FUK524339:FUV524339 GEG524339:GER524339 GOC524339:GON524339 GXY524339:GYJ524339 HHU524339:HIF524339 HRQ524339:HSB524339 IBM524339:IBX524339 ILI524339:ILT524339 IVE524339:IVP524339 JFA524339:JFL524339 JOW524339:JPH524339 JYS524339:JZD524339 KIO524339:KIZ524339 KSK524339:KSV524339 LCG524339:LCR524339 LMC524339:LMN524339 LVY524339:LWJ524339 MFU524339:MGF524339 MPQ524339:MQB524339 MZM524339:MZX524339 NJI524339:NJT524339 NTE524339:NTP524339 ODA524339:ODL524339 OMW524339:ONH524339 OWS524339:OXD524339 PGO524339:PGZ524339 PQK524339:PQV524339 QAG524339:QAR524339 QKC524339:QKN524339 QTY524339:QUJ524339 RDU524339:REF524339 RNQ524339:ROB524339 RXM524339:RXX524339 SHI524339:SHT524339 SRE524339:SRP524339 TBA524339:TBL524339 TKW524339:TLH524339 TUS524339:TVD524339 UEO524339:UEZ524339 UOK524339:UOV524339 UYG524339:UYR524339 VIC524339:VIN524339 VRY524339:VSJ524339 WBU524339:WCF524339 WLQ524339:WMB524339 WVM524339:WVX524339 E589875:P589875 JA589875:JL589875 SW589875:TH589875 ACS589875:ADD589875 AMO589875:AMZ589875 AWK589875:AWV589875 BGG589875:BGR589875 BQC589875:BQN589875 BZY589875:CAJ589875 CJU589875:CKF589875 CTQ589875:CUB589875 DDM589875:DDX589875 DNI589875:DNT589875 DXE589875:DXP589875 EHA589875:EHL589875 EQW589875:ERH589875 FAS589875:FBD589875 FKO589875:FKZ589875 FUK589875:FUV589875 GEG589875:GER589875 GOC589875:GON589875 GXY589875:GYJ589875 HHU589875:HIF589875 HRQ589875:HSB589875 IBM589875:IBX589875 ILI589875:ILT589875 IVE589875:IVP589875 JFA589875:JFL589875 JOW589875:JPH589875 JYS589875:JZD589875 KIO589875:KIZ589875 KSK589875:KSV589875 LCG589875:LCR589875 LMC589875:LMN589875 LVY589875:LWJ589875 MFU589875:MGF589875 MPQ589875:MQB589875 MZM589875:MZX589875 NJI589875:NJT589875 NTE589875:NTP589875 ODA589875:ODL589875 OMW589875:ONH589875 OWS589875:OXD589875 PGO589875:PGZ589875 PQK589875:PQV589875 QAG589875:QAR589875 QKC589875:QKN589875 QTY589875:QUJ589875 RDU589875:REF589875 RNQ589875:ROB589875 RXM589875:RXX589875 SHI589875:SHT589875 SRE589875:SRP589875 TBA589875:TBL589875 TKW589875:TLH589875 TUS589875:TVD589875 UEO589875:UEZ589875 UOK589875:UOV589875 UYG589875:UYR589875 VIC589875:VIN589875 VRY589875:VSJ589875 WBU589875:WCF589875 WLQ589875:WMB589875 WVM589875:WVX589875 E655411:P655411 JA655411:JL655411 SW655411:TH655411 ACS655411:ADD655411 AMO655411:AMZ655411 AWK655411:AWV655411 BGG655411:BGR655411 BQC655411:BQN655411 BZY655411:CAJ655411 CJU655411:CKF655411 CTQ655411:CUB655411 DDM655411:DDX655411 DNI655411:DNT655411 DXE655411:DXP655411 EHA655411:EHL655411 EQW655411:ERH655411 FAS655411:FBD655411 FKO655411:FKZ655411 FUK655411:FUV655411 GEG655411:GER655411 GOC655411:GON655411 GXY655411:GYJ655411 HHU655411:HIF655411 HRQ655411:HSB655411 IBM655411:IBX655411 ILI655411:ILT655411 IVE655411:IVP655411 JFA655411:JFL655411 JOW655411:JPH655411 JYS655411:JZD655411 KIO655411:KIZ655411 KSK655411:KSV655411 LCG655411:LCR655411 LMC655411:LMN655411 LVY655411:LWJ655411 MFU655411:MGF655411 MPQ655411:MQB655411 MZM655411:MZX655411 NJI655411:NJT655411 NTE655411:NTP655411 ODA655411:ODL655411 OMW655411:ONH655411 OWS655411:OXD655411 PGO655411:PGZ655411 PQK655411:PQV655411 QAG655411:QAR655411 QKC655411:QKN655411 QTY655411:QUJ655411 RDU655411:REF655411 RNQ655411:ROB655411 RXM655411:RXX655411 SHI655411:SHT655411 SRE655411:SRP655411 TBA655411:TBL655411 TKW655411:TLH655411 TUS655411:TVD655411 UEO655411:UEZ655411 UOK655411:UOV655411 UYG655411:UYR655411 VIC655411:VIN655411 VRY655411:VSJ655411 WBU655411:WCF655411 WLQ655411:WMB655411 WVM655411:WVX655411 E720947:P720947 JA720947:JL720947 SW720947:TH720947 ACS720947:ADD720947 AMO720947:AMZ720947 AWK720947:AWV720947 BGG720947:BGR720947 BQC720947:BQN720947 BZY720947:CAJ720947 CJU720947:CKF720947 CTQ720947:CUB720947 DDM720947:DDX720947 DNI720947:DNT720947 DXE720947:DXP720947 EHA720947:EHL720947 EQW720947:ERH720947 FAS720947:FBD720947 FKO720947:FKZ720947 FUK720947:FUV720947 GEG720947:GER720947 GOC720947:GON720947 GXY720947:GYJ720947 HHU720947:HIF720947 HRQ720947:HSB720947 IBM720947:IBX720947 ILI720947:ILT720947 IVE720947:IVP720947 JFA720947:JFL720947 JOW720947:JPH720947 JYS720947:JZD720947 KIO720947:KIZ720947 KSK720947:KSV720947 LCG720947:LCR720947 LMC720947:LMN720947 LVY720947:LWJ720947 MFU720947:MGF720947 MPQ720947:MQB720947 MZM720947:MZX720947 NJI720947:NJT720947 NTE720947:NTP720947 ODA720947:ODL720947 OMW720947:ONH720947 OWS720947:OXD720947 PGO720947:PGZ720947 PQK720947:PQV720947 QAG720947:QAR720947 QKC720947:QKN720947 QTY720947:QUJ720947 RDU720947:REF720947 RNQ720947:ROB720947 RXM720947:RXX720947 SHI720947:SHT720947 SRE720947:SRP720947 TBA720947:TBL720947 TKW720947:TLH720947 TUS720947:TVD720947 UEO720947:UEZ720947 UOK720947:UOV720947 UYG720947:UYR720947 VIC720947:VIN720947 VRY720947:VSJ720947 WBU720947:WCF720947 WLQ720947:WMB720947 WVM720947:WVX720947 E786483:P786483 JA786483:JL786483 SW786483:TH786483 ACS786483:ADD786483 AMO786483:AMZ786483 AWK786483:AWV786483 BGG786483:BGR786483 BQC786483:BQN786483 BZY786483:CAJ786483 CJU786483:CKF786483 CTQ786483:CUB786483 DDM786483:DDX786483 DNI786483:DNT786483 DXE786483:DXP786483 EHA786483:EHL786483 EQW786483:ERH786483 FAS786483:FBD786483 FKO786483:FKZ786483 FUK786483:FUV786483 GEG786483:GER786483 GOC786483:GON786483 GXY786483:GYJ786483 HHU786483:HIF786483 HRQ786483:HSB786483 IBM786483:IBX786483 ILI786483:ILT786483 IVE786483:IVP786483 JFA786483:JFL786483 JOW786483:JPH786483 JYS786483:JZD786483 KIO786483:KIZ786483 KSK786483:KSV786483 LCG786483:LCR786483 LMC786483:LMN786483 LVY786483:LWJ786483 MFU786483:MGF786483 MPQ786483:MQB786483 MZM786483:MZX786483 NJI786483:NJT786483 NTE786483:NTP786483 ODA786483:ODL786483 OMW786483:ONH786483 OWS786483:OXD786483 PGO786483:PGZ786483 PQK786483:PQV786483 QAG786483:QAR786483 QKC786483:QKN786483 QTY786483:QUJ786483 RDU786483:REF786483 RNQ786483:ROB786483 RXM786483:RXX786483 SHI786483:SHT786483 SRE786483:SRP786483 TBA786483:TBL786483 TKW786483:TLH786483 TUS786483:TVD786483 UEO786483:UEZ786483 UOK786483:UOV786483 UYG786483:UYR786483 VIC786483:VIN786483 VRY786483:VSJ786483 WBU786483:WCF786483 WLQ786483:WMB786483 WVM786483:WVX786483 E852019:P852019 JA852019:JL852019 SW852019:TH852019 ACS852019:ADD852019 AMO852019:AMZ852019 AWK852019:AWV852019 BGG852019:BGR852019 BQC852019:BQN852019 BZY852019:CAJ852019 CJU852019:CKF852019 CTQ852019:CUB852019 DDM852019:DDX852019 DNI852019:DNT852019 DXE852019:DXP852019 EHA852019:EHL852019 EQW852019:ERH852019 FAS852019:FBD852019 FKO852019:FKZ852019 FUK852019:FUV852019 GEG852019:GER852019 GOC852019:GON852019 GXY852019:GYJ852019 HHU852019:HIF852019 HRQ852019:HSB852019 IBM852019:IBX852019 ILI852019:ILT852019 IVE852019:IVP852019 JFA852019:JFL852019 JOW852019:JPH852019 JYS852019:JZD852019 KIO852019:KIZ852019 KSK852019:KSV852019 LCG852019:LCR852019 LMC852019:LMN852019 LVY852019:LWJ852019 MFU852019:MGF852019 MPQ852019:MQB852019 MZM852019:MZX852019 NJI852019:NJT852019 NTE852019:NTP852019 ODA852019:ODL852019 OMW852019:ONH852019 OWS852019:OXD852019 PGO852019:PGZ852019 PQK852019:PQV852019 QAG852019:QAR852019 QKC852019:QKN852019 QTY852019:QUJ852019 RDU852019:REF852019 RNQ852019:ROB852019 RXM852019:RXX852019 SHI852019:SHT852019 SRE852019:SRP852019 TBA852019:TBL852019 TKW852019:TLH852019 TUS852019:TVD852019 UEO852019:UEZ852019 UOK852019:UOV852019 UYG852019:UYR852019 VIC852019:VIN852019 VRY852019:VSJ852019 WBU852019:WCF852019 WLQ852019:WMB852019 WVM852019:WVX852019 E917555:P917555 JA917555:JL917555 SW917555:TH917555 ACS917555:ADD917555 AMO917555:AMZ917555 AWK917555:AWV917555 BGG917555:BGR917555 BQC917555:BQN917555 BZY917555:CAJ917555 CJU917555:CKF917555 CTQ917555:CUB917555 DDM917555:DDX917555 DNI917555:DNT917555 DXE917555:DXP917555 EHA917555:EHL917555 EQW917555:ERH917555 FAS917555:FBD917555 FKO917555:FKZ917555 FUK917555:FUV917555 GEG917555:GER917555 GOC917555:GON917555 GXY917555:GYJ917555 HHU917555:HIF917555 HRQ917555:HSB917555 IBM917555:IBX917555 ILI917555:ILT917555 IVE917555:IVP917555 JFA917555:JFL917555 JOW917555:JPH917555 JYS917555:JZD917555 KIO917555:KIZ917555 KSK917555:KSV917555 LCG917555:LCR917555 LMC917555:LMN917555 LVY917555:LWJ917555 MFU917555:MGF917555 MPQ917555:MQB917555 MZM917555:MZX917555 NJI917555:NJT917555 NTE917555:NTP917555 ODA917555:ODL917555 OMW917555:ONH917555 OWS917555:OXD917555 PGO917555:PGZ917555 PQK917555:PQV917555 QAG917555:QAR917555 QKC917555:QKN917555 QTY917555:QUJ917555 RDU917555:REF917555 RNQ917555:ROB917555 RXM917555:RXX917555 SHI917555:SHT917555 SRE917555:SRP917555 TBA917555:TBL917555 TKW917555:TLH917555 TUS917555:TVD917555 UEO917555:UEZ917555 UOK917555:UOV917555 UYG917555:UYR917555 VIC917555:VIN917555 VRY917555:VSJ917555 WBU917555:WCF917555 WLQ917555:WMB917555 WVM917555:WVX917555 E983091:P983091 JA983091:JL983091 SW983091:TH983091 ACS983091:ADD983091 AMO983091:AMZ983091 AWK983091:AWV983091 BGG983091:BGR983091 BQC983091:BQN983091 BZY983091:CAJ983091 CJU983091:CKF983091 CTQ983091:CUB983091 DDM983091:DDX983091 DNI983091:DNT983091 DXE983091:DXP983091 EHA983091:EHL983091 EQW983091:ERH983091 FAS983091:FBD983091 FKO983091:FKZ983091 FUK983091:FUV983091 GEG983091:GER983091 GOC983091:GON983091 GXY983091:GYJ983091 HHU983091:HIF983091 HRQ983091:HSB983091 IBM983091:IBX983091 ILI983091:ILT983091 IVE983091:IVP983091 JFA983091:JFL983091 JOW983091:JPH983091 JYS983091:JZD983091 KIO983091:KIZ983091 KSK983091:KSV983091 LCG983091:LCR983091 LMC983091:LMN983091 LVY983091:LWJ983091 MFU983091:MGF983091 MPQ983091:MQB983091 MZM983091:MZX983091 NJI983091:NJT983091 NTE983091:NTP983091 ODA983091:ODL983091 OMW983091:ONH983091 OWS983091:OXD983091 PGO983091:PGZ983091 PQK983091:PQV983091 QAG983091:QAR983091 QKC983091:QKN983091 QTY983091:QUJ983091 RDU983091:REF983091 RNQ983091:ROB983091 RXM983091:RXX983091 SHI983091:SHT983091 SRE983091:SRP983091 TBA983091:TBL983091 TKW983091:TLH983091 TUS983091:TVD983091 UEO983091:UEZ983091 UOK983091:UOV983091 UYG983091:UYR983091 VIC983091:VIN983091 VRY983091:VSJ983091 WBU983091:WCF983091 WLQ983091:WMB983091 WVM983091:WVX983091" xr:uid="{00000000-0002-0000-0100-000003000000}">
      <formula1>$T$31:$V$31</formula1>
    </dataValidation>
    <dataValidation type="list" allowBlank="1" showInputMessage="1" showErrorMessage="1" sqref="JA32:JL32 SW32:TH32 ACS32:ADD32 AMO32:AMZ32 AWK32:AWV32 BGG32:BGR32 BQC32:BQN32 BZY32:CAJ32 CJU32:CKF32 CTQ32:CUB32 DDM32:DDX32 DNI32:DNT32 DXE32:DXP32 EHA32:EHL32 EQW32:ERH32 FAS32:FBD32 FKO32:FKZ32 FUK32:FUV32 GEG32:GER32 GOC32:GON32 GXY32:GYJ32 HHU32:HIF32 HRQ32:HSB32 IBM32:IBX32 ILI32:ILT32 IVE32:IVP32 JFA32:JFL32 JOW32:JPH32 JYS32:JZD32 KIO32:KIZ32 KSK32:KSV32 LCG32:LCR32 LMC32:LMN32 LVY32:LWJ32 MFU32:MGF32 MPQ32:MQB32 MZM32:MZX32 NJI32:NJT32 NTE32:NTP32 ODA32:ODL32 OMW32:ONH32 OWS32:OXD32 PGO32:PGZ32 PQK32:PQV32 QAG32:QAR32 QKC32:QKN32 QTY32:QUJ32 RDU32:REF32 RNQ32:ROB32 RXM32:RXX32 SHI32:SHT32 SRE32:SRP32 TBA32:TBL32 TKW32:TLH32 TUS32:TVD32 UEO32:UEZ32 UOK32:UOV32 UYG32:UYR32 VIC32:VIN32 VRY32:VSJ32 WBU32:WCF32 WLQ32:WMB32 WVM32:WVX32 E65588:P65588 JA65588:JL65588 SW65588:TH65588 ACS65588:ADD65588 AMO65588:AMZ65588 AWK65588:AWV65588 BGG65588:BGR65588 BQC65588:BQN65588 BZY65588:CAJ65588 CJU65588:CKF65588 CTQ65588:CUB65588 DDM65588:DDX65588 DNI65588:DNT65588 DXE65588:DXP65588 EHA65588:EHL65588 EQW65588:ERH65588 FAS65588:FBD65588 FKO65588:FKZ65588 FUK65588:FUV65588 GEG65588:GER65588 GOC65588:GON65588 GXY65588:GYJ65588 HHU65588:HIF65588 HRQ65588:HSB65588 IBM65588:IBX65588 ILI65588:ILT65588 IVE65588:IVP65588 JFA65588:JFL65588 JOW65588:JPH65588 JYS65588:JZD65588 KIO65588:KIZ65588 KSK65588:KSV65588 LCG65588:LCR65588 LMC65588:LMN65588 LVY65588:LWJ65588 MFU65588:MGF65588 MPQ65588:MQB65588 MZM65588:MZX65588 NJI65588:NJT65588 NTE65588:NTP65588 ODA65588:ODL65588 OMW65588:ONH65588 OWS65588:OXD65588 PGO65588:PGZ65588 PQK65588:PQV65588 QAG65588:QAR65588 QKC65588:QKN65588 QTY65588:QUJ65588 RDU65588:REF65588 RNQ65588:ROB65588 RXM65588:RXX65588 SHI65588:SHT65588 SRE65588:SRP65588 TBA65588:TBL65588 TKW65588:TLH65588 TUS65588:TVD65588 UEO65588:UEZ65588 UOK65588:UOV65588 UYG65588:UYR65588 VIC65588:VIN65588 VRY65588:VSJ65588 WBU65588:WCF65588 WLQ65588:WMB65588 WVM65588:WVX65588 E131124:P131124 JA131124:JL131124 SW131124:TH131124 ACS131124:ADD131124 AMO131124:AMZ131124 AWK131124:AWV131124 BGG131124:BGR131124 BQC131124:BQN131124 BZY131124:CAJ131124 CJU131124:CKF131124 CTQ131124:CUB131124 DDM131124:DDX131124 DNI131124:DNT131124 DXE131124:DXP131124 EHA131124:EHL131124 EQW131124:ERH131124 FAS131124:FBD131124 FKO131124:FKZ131124 FUK131124:FUV131124 GEG131124:GER131124 GOC131124:GON131124 GXY131124:GYJ131124 HHU131124:HIF131124 HRQ131124:HSB131124 IBM131124:IBX131124 ILI131124:ILT131124 IVE131124:IVP131124 JFA131124:JFL131124 JOW131124:JPH131124 JYS131124:JZD131124 KIO131124:KIZ131124 KSK131124:KSV131124 LCG131124:LCR131124 LMC131124:LMN131124 LVY131124:LWJ131124 MFU131124:MGF131124 MPQ131124:MQB131124 MZM131124:MZX131124 NJI131124:NJT131124 NTE131124:NTP131124 ODA131124:ODL131124 OMW131124:ONH131124 OWS131124:OXD131124 PGO131124:PGZ131124 PQK131124:PQV131124 QAG131124:QAR131124 QKC131124:QKN131124 QTY131124:QUJ131124 RDU131124:REF131124 RNQ131124:ROB131124 RXM131124:RXX131124 SHI131124:SHT131124 SRE131124:SRP131124 TBA131124:TBL131124 TKW131124:TLH131124 TUS131124:TVD131124 UEO131124:UEZ131124 UOK131124:UOV131124 UYG131124:UYR131124 VIC131124:VIN131124 VRY131124:VSJ131124 WBU131124:WCF131124 WLQ131124:WMB131124 WVM131124:WVX131124 E196660:P196660 JA196660:JL196660 SW196660:TH196660 ACS196660:ADD196660 AMO196660:AMZ196660 AWK196660:AWV196660 BGG196660:BGR196660 BQC196660:BQN196660 BZY196660:CAJ196660 CJU196660:CKF196660 CTQ196660:CUB196660 DDM196660:DDX196660 DNI196660:DNT196660 DXE196660:DXP196660 EHA196660:EHL196660 EQW196660:ERH196660 FAS196660:FBD196660 FKO196660:FKZ196660 FUK196660:FUV196660 GEG196660:GER196660 GOC196660:GON196660 GXY196660:GYJ196660 HHU196660:HIF196660 HRQ196660:HSB196660 IBM196660:IBX196660 ILI196660:ILT196660 IVE196660:IVP196660 JFA196660:JFL196660 JOW196660:JPH196660 JYS196660:JZD196660 KIO196660:KIZ196660 KSK196660:KSV196660 LCG196660:LCR196660 LMC196660:LMN196660 LVY196660:LWJ196660 MFU196660:MGF196660 MPQ196660:MQB196660 MZM196660:MZX196660 NJI196660:NJT196660 NTE196660:NTP196660 ODA196660:ODL196660 OMW196660:ONH196660 OWS196660:OXD196660 PGO196660:PGZ196660 PQK196660:PQV196660 QAG196660:QAR196660 QKC196660:QKN196660 QTY196660:QUJ196660 RDU196660:REF196660 RNQ196660:ROB196660 RXM196660:RXX196660 SHI196660:SHT196660 SRE196660:SRP196660 TBA196660:TBL196660 TKW196660:TLH196660 TUS196660:TVD196660 UEO196660:UEZ196660 UOK196660:UOV196660 UYG196660:UYR196660 VIC196660:VIN196660 VRY196660:VSJ196660 WBU196660:WCF196660 WLQ196660:WMB196660 WVM196660:WVX196660 E262196:P262196 JA262196:JL262196 SW262196:TH262196 ACS262196:ADD262196 AMO262196:AMZ262196 AWK262196:AWV262196 BGG262196:BGR262196 BQC262196:BQN262196 BZY262196:CAJ262196 CJU262196:CKF262196 CTQ262196:CUB262196 DDM262196:DDX262196 DNI262196:DNT262196 DXE262196:DXP262196 EHA262196:EHL262196 EQW262196:ERH262196 FAS262196:FBD262196 FKO262196:FKZ262196 FUK262196:FUV262196 GEG262196:GER262196 GOC262196:GON262196 GXY262196:GYJ262196 HHU262196:HIF262196 HRQ262196:HSB262196 IBM262196:IBX262196 ILI262196:ILT262196 IVE262196:IVP262196 JFA262196:JFL262196 JOW262196:JPH262196 JYS262196:JZD262196 KIO262196:KIZ262196 KSK262196:KSV262196 LCG262196:LCR262196 LMC262196:LMN262196 LVY262196:LWJ262196 MFU262196:MGF262196 MPQ262196:MQB262196 MZM262196:MZX262196 NJI262196:NJT262196 NTE262196:NTP262196 ODA262196:ODL262196 OMW262196:ONH262196 OWS262196:OXD262196 PGO262196:PGZ262196 PQK262196:PQV262196 QAG262196:QAR262196 QKC262196:QKN262196 QTY262196:QUJ262196 RDU262196:REF262196 RNQ262196:ROB262196 RXM262196:RXX262196 SHI262196:SHT262196 SRE262196:SRP262196 TBA262196:TBL262196 TKW262196:TLH262196 TUS262196:TVD262196 UEO262196:UEZ262196 UOK262196:UOV262196 UYG262196:UYR262196 VIC262196:VIN262196 VRY262196:VSJ262196 WBU262196:WCF262196 WLQ262196:WMB262196 WVM262196:WVX262196 E327732:P327732 JA327732:JL327732 SW327732:TH327732 ACS327732:ADD327732 AMO327732:AMZ327732 AWK327732:AWV327732 BGG327732:BGR327732 BQC327732:BQN327732 BZY327732:CAJ327732 CJU327732:CKF327732 CTQ327732:CUB327732 DDM327732:DDX327732 DNI327732:DNT327732 DXE327732:DXP327732 EHA327732:EHL327732 EQW327732:ERH327732 FAS327732:FBD327732 FKO327732:FKZ327732 FUK327732:FUV327732 GEG327732:GER327732 GOC327732:GON327732 GXY327732:GYJ327732 HHU327732:HIF327732 HRQ327732:HSB327732 IBM327732:IBX327732 ILI327732:ILT327732 IVE327732:IVP327732 JFA327732:JFL327732 JOW327732:JPH327732 JYS327732:JZD327732 KIO327732:KIZ327732 KSK327732:KSV327732 LCG327732:LCR327732 LMC327732:LMN327732 LVY327732:LWJ327732 MFU327732:MGF327732 MPQ327732:MQB327732 MZM327732:MZX327732 NJI327732:NJT327732 NTE327732:NTP327732 ODA327732:ODL327732 OMW327732:ONH327732 OWS327732:OXD327732 PGO327732:PGZ327732 PQK327732:PQV327732 QAG327732:QAR327732 QKC327732:QKN327732 QTY327732:QUJ327732 RDU327732:REF327732 RNQ327732:ROB327732 RXM327732:RXX327732 SHI327732:SHT327732 SRE327732:SRP327732 TBA327732:TBL327732 TKW327732:TLH327732 TUS327732:TVD327732 UEO327732:UEZ327732 UOK327732:UOV327732 UYG327732:UYR327732 VIC327732:VIN327732 VRY327732:VSJ327732 WBU327732:WCF327732 WLQ327732:WMB327732 WVM327732:WVX327732 E393268:P393268 JA393268:JL393268 SW393268:TH393268 ACS393268:ADD393268 AMO393268:AMZ393268 AWK393268:AWV393268 BGG393268:BGR393268 BQC393268:BQN393268 BZY393268:CAJ393268 CJU393268:CKF393268 CTQ393268:CUB393268 DDM393268:DDX393268 DNI393268:DNT393268 DXE393268:DXP393268 EHA393268:EHL393268 EQW393268:ERH393268 FAS393268:FBD393268 FKO393268:FKZ393268 FUK393268:FUV393268 GEG393268:GER393268 GOC393268:GON393268 GXY393268:GYJ393268 HHU393268:HIF393268 HRQ393268:HSB393268 IBM393268:IBX393268 ILI393268:ILT393268 IVE393268:IVP393268 JFA393268:JFL393268 JOW393268:JPH393268 JYS393268:JZD393268 KIO393268:KIZ393268 KSK393268:KSV393268 LCG393268:LCR393268 LMC393268:LMN393268 LVY393268:LWJ393268 MFU393268:MGF393268 MPQ393268:MQB393268 MZM393268:MZX393268 NJI393268:NJT393268 NTE393268:NTP393268 ODA393268:ODL393268 OMW393268:ONH393268 OWS393268:OXD393268 PGO393268:PGZ393268 PQK393268:PQV393268 QAG393268:QAR393268 QKC393268:QKN393268 QTY393268:QUJ393268 RDU393268:REF393268 RNQ393268:ROB393268 RXM393268:RXX393268 SHI393268:SHT393268 SRE393268:SRP393268 TBA393268:TBL393268 TKW393268:TLH393268 TUS393268:TVD393268 UEO393268:UEZ393268 UOK393268:UOV393268 UYG393268:UYR393268 VIC393268:VIN393268 VRY393268:VSJ393268 WBU393268:WCF393268 WLQ393268:WMB393268 WVM393268:WVX393268 E458804:P458804 JA458804:JL458804 SW458804:TH458804 ACS458804:ADD458804 AMO458804:AMZ458804 AWK458804:AWV458804 BGG458804:BGR458804 BQC458804:BQN458804 BZY458804:CAJ458804 CJU458804:CKF458804 CTQ458804:CUB458804 DDM458804:DDX458804 DNI458804:DNT458804 DXE458804:DXP458804 EHA458804:EHL458804 EQW458804:ERH458804 FAS458804:FBD458804 FKO458804:FKZ458804 FUK458804:FUV458804 GEG458804:GER458804 GOC458804:GON458804 GXY458804:GYJ458804 HHU458804:HIF458804 HRQ458804:HSB458804 IBM458804:IBX458804 ILI458804:ILT458804 IVE458804:IVP458804 JFA458804:JFL458804 JOW458804:JPH458804 JYS458804:JZD458804 KIO458804:KIZ458804 KSK458804:KSV458804 LCG458804:LCR458804 LMC458804:LMN458804 LVY458804:LWJ458804 MFU458804:MGF458804 MPQ458804:MQB458804 MZM458804:MZX458804 NJI458804:NJT458804 NTE458804:NTP458804 ODA458804:ODL458804 OMW458804:ONH458804 OWS458804:OXD458804 PGO458804:PGZ458804 PQK458804:PQV458804 QAG458804:QAR458804 QKC458804:QKN458804 QTY458804:QUJ458804 RDU458804:REF458804 RNQ458804:ROB458804 RXM458804:RXX458804 SHI458804:SHT458804 SRE458804:SRP458804 TBA458804:TBL458804 TKW458804:TLH458804 TUS458804:TVD458804 UEO458804:UEZ458804 UOK458804:UOV458804 UYG458804:UYR458804 VIC458804:VIN458804 VRY458804:VSJ458804 WBU458804:WCF458804 WLQ458804:WMB458804 WVM458804:WVX458804 E524340:P524340 JA524340:JL524340 SW524340:TH524340 ACS524340:ADD524340 AMO524340:AMZ524340 AWK524340:AWV524340 BGG524340:BGR524340 BQC524340:BQN524340 BZY524340:CAJ524340 CJU524340:CKF524340 CTQ524340:CUB524340 DDM524340:DDX524340 DNI524340:DNT524340 DXE524340:DXP524340 EHA524340:EHL524340 EQW524340:ERH524340 FAS524340:FBD524340 FKO524340:FKZ524340 FUK524340:FUV524340 GEG524340:GER524340 GOC524340:GON524340 GXY524340:GYJ524340 HHU524340:HIF524340 HRQ524340:HSB524340 IBM524340:IBX524340 ILI524340:ILT524340 IVE524340:IVP524340 JFA524340:JFL524340 JOW524340:JPH524340 JYS524340:JZD524340 KIO524340:KIZ524340 KSK524340:KSV524340 LCG524340:LCR524340 LMC524340:LMN524340 LVY524340:LWJ524340 MFU524340:MGF524340 MPQ524340:MQB524340 MZM524340:MZX524340 NJI524340:NJT524340 NTE524340:NTP524340 ODA524340:ODL524340 OMW524340:ONH524340 OWS524340:OXD524340 PGO524340:PGZ524340 PQK524340:PQV524340 QAG524340:QAR524340 QKC524340:QKN524340 QTY524340:QUJ524340 RDU524340:REF524340 RNQ524340:ROB524340 RXM524340:RXX524340 SHI524340:SHT524340 SRE524340:SRP524340 TBA524340:TBL524340 TKW524340:TLH524340 TUS524340:TVD524340 UEO524340:UEZ524340 UOK524340:UOV524340 UYG524340:UYR524340 VIC524340:VIN524340 VRY524340:VSJ524340 WBU524340:WCF524340 WLQ524340:WMB524340 WVM524340:WVX524340 E589876:P589876 JA589876:JL589876 SW589876:TH589876 ACS589876:ADD589876 AMO589876:AMZ589876 AWK589876:AWV589876 BGG589876:BGR589876 BQC589876:BQN589876 BZY589876:CAJ589876 CJU589876:CKF589876 CTQ589876:CUB589876 DDM589876:DDX589876 DNI589876:DNT589876 DXE589876:DXP589876 EHA589876:EHL589876 EQW589876:ERH589876 FAS589876:FBD589876 FKO589876:FKZ589876 FUK589876:FUV589876 GEG589876:GER589876 GOC589876:GON589876 GXY589876:GYJ589876 HHU589876:HIF589876 HRQ589876:HSB589876 IBM589876:IBX589876 ILI589876:ILT589876 IVE589876:IVP589876 JFA589876:JFL589876 JOW589876:JPH589876 JYS589876:JZD589876 KIO589876:KIZ589876 KSK589876:KSV589876 LCG589876:LCR589876 LMC589876:LMN589876 LVY589876:LWJ589876 MFU589876:MGF589876 MPQ589876:MQB589876 MZM589876:MZX589876 NJI589876:NJT589876 NTE589876:NTP589876 ODA589876:ODL589876 OMW589876:ONH589876 OWS589876:OXD589876 PGO589876:PGZ589876 PQK589876:PQV589876 QAG589876:QAR589876 QKC589876:QKN589876 QTY589876:QUJ589876 RDU589876:REF589876 RNQ589876:ROB589876 RXM589876:RXX589876 SHI589876:SHT589876 SRE589876:SRP589876 TBA589876:TBL589876 TKW589876:TLH589876 TUS589876:TVD589876 UEO589876:UEZ589876 UOK589876:UOV589876 UYG589876:UYR589876 VIC589876:VIN589876 VRY589876:VSJ589876 WBU589876:WCF589876 WLQ589876:WMB589876 WVM589876:WVX589876 E655412:P655412 JA655412:JL655412 SW655412:TH655412 ACS655412:ADD655412 AMO655412:AMZ655412 AWK655412:AWV655412 BGG655412:BGR655412 BQC655412:BQN655412 BZY655412:CAJ655412 CJU655412:CKF655412 CTQ655412:CUB655412 DDM655412:DDX655412 DNI655412:DNT655412 DXE655412:DXP655412 EHA655412:EHL655412 EQW655412:ERH655412 FAS655412:FBD655412 FKO655412:FKZ655412 FUK655412:FUV655412 GEG655412:GER655412 GOC655412:GON655412 GXY655412:GYJ655412 HHU655412:HIF655412 HRQ655412:HSB655412 IBM655412:IBX655412 ILI655412:ILT655412 IVE655412:IVP655412 JFA655412:JFL655412 JOW655412:JPH655412 JYS655412:JZD655412 KIO655412:KIZ655412 KSK655412:KSV655412 LCG655412:LCR655412 LMC655412:LMN655412 LVY655412:LWJ655412 MFU655412:MGF655412 MPQ655412:MQB655412 MZM655412:MZX655412 NJI655412:NJT655412 NTE655412:NTP655412 ODA655412:ODL655412 OMW655412:ONH655412 OWS655412:OXD655412 PGO655412:PGZ655412 PQK655412:PQV655412 QAG655412:QAR655412 QKC655412:QKN655412 QTY655412:QUJ655412 RDU655412:REF655412 RNQ655412:ROB655412 RXM655412:RXX655412 SHI655412:SHT655412 SRE655412:SRP655412 TBA655412:TBL655412 TKW655412:TLH655412 TUS655412:TVD655412 UEO655412:UEZ655412 UOK655412:UOV655412 UYG655412:UYR655412 VIC655412:VIN655412 VRY655412:VSJ655412 WBU655412:WCF655412 WLQ655412:WMB655412 WVM655412:WVX655412 E720948:P720948 JA720948:JL720948 SW720948:TH720948 ACS720948:ADD720948 AMO720948:AMZ720948 AWK720948:AWV720948 BGG720948:BGR720948 BQC720948:BQN720948 BZY720948:CAJ720948 CJU720948:CKF720948 CTQ720948:CUB720948 DDM720948:DDX720948 DNI720948:DNT720948 DXE720948:DXP720948 EHA720948:EHL720948 EQW720948:ERH720948 FAS720948:FBD720948 FKO720948:FKZ720948 FUK720948:FUV720948 GEG720948:GER720948 GOC720948:GON720948 GXY720948:GYJ720948 HHU720948:HIF720948 HRQ720948:HSB720948 IBM720948:IBX720948 ILI720948:ILT720948 IVE720948:IVP720948 JFA720948:JFL720948 JOW720948:JPH720948 JYS720948:JZD720948 KIO720948:KIZ720948 KSK720948:KSV720948 LCG720948:LCR720948 LMC720948:LMN720948 LVY720948:LWJ720948 MFU720948:MGF720948 MPQ720948:MQB720948 MZM720948:MZX720948 NJI720948:NJT720948 NTE720948:NTP720948 ODA720948:ODL720948 OMW720948:ONH720948 OWS720948:OXD720948 PGO720948:PGZ720948 PQK720948:PQV720948 QAG720948:QAR720948 QKC720948:QKN720948 QTY720948:QUJ720948 RDU720948:REF720948 RNQ720948:ROB720948 RXM720948:RXX720948 SHI720948:SHT720948 SRE720948:SRP720948 TBA720948:TBL720948 TKW720948:TLH720948 TUS720948:TVD720948 UEO720948:UEZ720948 UOK720948:UOV720948 UYG720948:UYR720948 VIC720948:VIN720948 VRY720948:VSJ720948 WBU720948:WCF720948 WLQ720948:WMB720948 WVM720948:WVX720948 E786484:P786484 JA786484:JL786484 SW786484:TH786484 ACS786484:ADD786484 AMO786484:AMZ786484 AWK786484:AWV786484 BGG786484:BGR786484 BQC786484:BQN786484 BZY786484:CAJ786484 CJU786484:CKF786484 CTQ786484:CUB786484 DDM786484:DDX786484 DNI786484:DNT786484 DXE786484:DXP786484 EHA786484:EHL786484 EQW786484:ERH786484 FAS786484:FBD786484 FKO786484:FKZ786484 FUK786484:FUV786484 GEG786484:GER786484 GOC786484:GON786484 GXY786484:GYJ786484 HHU786484:HIF786484 HRQ786484:HSB786484 IBM786484:IBX786484 ILI786484:ILT786484 IVE786484:IVP786484 JFA786484:JFL786484 JOW786484:JPH786484 JYS786484:JZD786484 KIO786484:KIZ786484 KSK786484:KSV786484 LCG786484:LCR786484 LMC786484:LMN786484 LVY786484:LWJ786484 MFU786484:MGF786484 MPQ786484:MQB786484 MZM786484:MZX786484 NJI786484:NJT786484 NTE786484:NTP786484 ODA786484:ODL786484 OMW786484:ONH786484 OWS786484:OXD786484 PGO786484:PGZ786484 PQK786484:PQV786484 QAG786484:QAR786484 QKC786484:QKN786484 QTY786484:QUJ786484 RDU786484:REF786484 RNQ786484:ROB786484 RXM786484:RXX786484 SHI786484:SHT786484 SRE786484:SRP786484 TBA786484:TBL786484 TKW786484:TLH786484 TUS786484:TVD786484 UEO786484:UEZ786484 UOK786484:UOV786484 UYG786484:UYR786484 VIC786484:VIN786484 VRY786484:VSJ786484 WBU786484:WCF786484 WLQ786484:WMB786484 WVM786484:WVX786484 E852020:P852020 JA852020:JL852020 SW852020:TH852020 ACS852020:ADD852020 AMO852020:AMZ852020 AWK852020:AWV852020 BGG852020:BGR852020 BQC852020:BQN852020 BZY852020:CAJ852020 CJU852020:CKF852020 CTQ852020:CUB852020 DDM852020:DDX852020 DNI852020:DNT852020 DXE852020:DXP852020 EHA852020:EHL852020 EQW852020:ERH852020 FAS852020:FBD852020 FKO852020:FKZ852020 FUK852020:FUV852020 GEG852020:GER852020 GOC852020:GON852020 GXY852020:GYJ852020 HHU852020:HIF852020 HRQ852020:HSB852020 IBM852020:IBX852020 ILI852020:ILT852020 IVE852020:IVP852020 JFA852020:JFL852020 JOW852020:JPH852020 JYS852020:JZD852020 KIO852020:KIZ852020 KSK852020:KSV852020 LCG852020:LCR852020 LMC852020:LMN852020 LVY852020:LWJ852020 MFU852020:MGF852020 MPQ852020:MQB852020 MZM852020:MZX852020 NJI852020:NJT852020 NTE852020:NTP852020 ODA852020:ODL852020 OMW852020:ONH852020 OWS852020:OXD852020 PGO852020:PGZ852020 PQK852020:PQV852020 QAG852020:QAR852020 QKC852020:QKN852020 QTY852020:QUJ852020 RDU852020:REF852020 RNQ852020:ROB852020 RXM852020:RXX852020 SHI852020:SHT852020 SRE852020:SRP852020 TBA852020:TBL852020 TKW852020:TLH852020 TUS852020:TVD852020 UEO852020:UEZ852020 UOK852020:UOV852020 UYG852020:UYR852020 VIC852020:VIN852020 VRY852020:VSJ852020 WBU852020:WCF852020 WLQ852020:WMB852020 WVM852020:WVX852020 E917556:P917556 JA917556:JL917556 SW917556:TH917556 ACS917556:ADD917556 AMO917556:AMZ917556 AWK917556:AWV917556 BGG917556:BGR917556 BQC917556:BQN917556 BZY917556:CAJ917556 CJU917556:CKF917556 CTQ917556:CUB917556 DDM917556:DDX917556 DNI917556:DNT917556 DXE917556:DXP917556 EHA917556:EHL917556 EQW917556:ERH917556 FAS917556:FBD917556 FKO917556:FKZ917556 FUK917556:FUV917556 GEG917556:GER917556 GOC917556:GON917556 GXY917556:GYJ917556 HHU917556:HIF917556 HRQ917556:HSB917556 IBM917556:IBX917556 ILI917556:ILT917556 IVE917556:IVP917556 JFA917556:JFL917556 JOW917556:JPH917556 JYS917556:JZD917556 KIO917556:KIZ917556 KSK917556:KSV917556 LCG917556:LCR917556 LMC917556:LMN917556 LVY917556:LWJ917556 MFU917556:MGF917556 MPQ917556:MQB917556 MZM917556:MZX917556 NJI917556:NJT917556 NTE917556:NTP917556 ODA917556:ODL917556 OMW917556:ONH917556 OWS917556:OXD917556 PGO917556:PGZ917556 PQK917556:PQV917556 QAG917556:QAR917556 QKC917556:QKN917556 QTY917556:QUJ917556 RDU917556:REF917556 RNQ917556:ROB917556 RXM917556:RXX917556 SHI917556:SHT917556 SRE917556:SRP917556 TBA917556:TBL917556 TKW917556:TLH917556 TUS917556:TVD917556 UEO917556:UEZ917556 UOK917556:UOV917556 UYG917556:UYR917556 VIC917556:VIN917556 VRY917556:VSJ917556 WBU917556:WCF917556 WLQ917556:WMB917556 WVM917556:WVX917556 E983092:P983092 JA983092:JL983092 SW983092:TH983092 ACS983092:ADD983092 AMO983092:AMZ983092 AWK983092:AWV983092 BGG983092:BGR983092 BQC983092:BQN983092 BZY983092:CAJ983092 CJU983092:CKF983092 CTQ983092:CUB983092 DDM983092:DDX983092 DNI983092:DNT983092 DXE983092:DXP983092 EHA983092:EHL983092 EQW983092:ERH983092 FAS983092:FBD983092 FKO983092:FKZ983092 FUK983092:FUV983092 GEG983092:GER983092 GOC983092:GON983092 GXY983092:GYJ983092 HHU983092:HIF983092 HRQ983092:HSB983092 IBM983092:IBX983092 ILI983092:ILT983092 IVE983092:IVP983092 JFA983092:JFL983092 JOW983092:JPH983092 JYS983092:JZD983092 KIO983092:KIZ983092 KSK983092:KSV983092 LCG983092:LCR983092 LMC983092:LMN983092 LVY983092:LWJ983092 MFU983092:MGF983092 MPQ983092:MQB983092 MZM983092:MZX983092 NJI983092:NJT983092 NTE983092:NTP983092 ODA983092:ODL983092 OMW983092:ONH983092 OWS983092:OXD983092 PGO983092:PGZ983092 PQK983092:PQV983092 QAG983092:QAR983092 QKC983092:QKN983092 QTY983092:QUJ983092 RDU983092:REF983092 RNQ983092:ROB983092 RXM983092:RXX983092 SHI983092:SHT983092 SRE983092:SRP983092 TBA983092:TBL983092 TKW983092:TLH983092 TUS983092:TVD983092 UEO983092:UEZ983092 UOK983092:UOV983092 UYG983092:UYR983092 VIC983092:VIN983092 VRY983092:VSJ983092 WBU983092:WCF983092 WLQ983092:WMB983092 WVM983092:WVX983092" xr:uid="{00000000-0002-0000-0100-000004000000}">
      <formula1>$T$32:$V$32</formula1>
    </dataValidation>
    <dataValidation type="list" allowBlank="1" showInputMessage="1" showErrorMessage="1" sqref="E65589:P65589 WVM983097:WVX983097 WLQ983097:WMB983097 WBU983097:WCF983097 VRY983097:VSJ983097 VIC983097:VIN983097 UYG983097:UYR983097 UOK983097:UOV983097 UEO983097:UEZ983097 TUS983097:TVD983097 TKW983097:TLH983097 TBA983097:TBL983097 SRE983097:SRP983097 SHI983097:SHT983097 RXM983097:RXX983097 RNQ983097:ROB983097 RDU983097:REF983097 QTY983097:QUJ983097 QKC983097:QKN983097 QAG983097:QAR983097 PQK983097:PQV983097 PGO983097:PGZ983097 OWS983097:OXD983097 OMW983097:ONH983097 ODA983097:ODL983097 NTE983097:NTP983097 NJI983097:NJT983097 MZM983097:MZX983097 MPQ983097:MQB983097 MFU983097:MGF983097 LVY983097:LWJ983097 LMC983097:LMN983097 LCG983097:LCR983097 KSK983097:KSV983097 KIO983097:KIZ983097 JYS983097:JZD983097 JOW983097:JPH983097 JFA983097:JFL983097 IVE983097:IVP983097 ILI983097:ILT983097 IBM983097:IBX983097 HRQ983097:HSB983097 HHU983097:HIF983097 GXY983097:GYJ983097 GOC983097:GON983097 GEG983097:GER983097 FUK983097:FUV983097 FKO983097:FKZ983097 FAS983097:FBD983097 EQW983097:ERH983097 EHA983097:EHL983097 DXE983097:DXP983097 DNI983097:DNT983097 DDM983097:DDX983097 CTQ983097:CUB983097 CJU983097:CKF983097 BZY983097:CAJ983097 BQC983097:BQN983097 BGG983097:BGR983097 AWK983097:AWV983097 AMO983097:AMZ983097 ACS983097:ADD983097 SW983097:TH983097 JA983097:JL983097 E983097:P983097 WVM917561:WVX917561 WLQ917561:WMB917561 WBU917561:WCF917561 VRY917561:VSJ917561 VIC917561:VIN917561 UYG917561:UYR917561 UOK917561:UOV917561 UEO917561:UEZ917561 TUS917561:TVD917561 TKW917561:TLH917561 TBA917561:TBL917561 SRE917561:SRP917561 SHI917561:SHT917561 RXM917561:RXX917561 RNQ917561:ROB917561 RDU917561:REF917561 QTY917561:QUJ917561 QKC917561:QKN917561 QAG917561:QAR917561 PQK917561:PQV917561 PGO917561:PGZ917561 OWS917561:OXD917561 OMW917561:ONH917561 ODA917561:ODL917561 NTE917561:NTP917561 NJI917561:NJT917561 MZM917561:MZX917561 MPQ917561:MQB917561 MFU917561:MGF917561 LVY917561:LWJ917561 LMC917561:LMN917561 LCG917561:LCR917561 KSK917561:KSV917561 KIO917561:KIZ917561 JYS917561:JZD917561 JOW917561:JPH917561 JFA917561:JFL917561 IVE917561:IVP917561 ILI917561:ILT917561 IBM917561:IBX917561 HRQ917561:HSB917561 HHU917561:HIF917561 GXY917561:GYJ917561 GOC917561:GON917561 GEG917561:GER917561 FUK917561:FUV917561 FKO917561:FKZ917561 FAS917561:FBD917561 EQW917561:ERH917561 EHA917561:EHL917561 DXE917561:DXP917561 DNI917561:DNT917561 DDM917561:DDX917561 CTQ917561:CUB917561 CJU917561:CKF917561 BZY917561:CAJ917561 BQC917561:BQN917561 BGG917561:BGR917561 AWK917561:AWV917561 AMO917561:AMZ917561 ACS917561:ADD917561 SW917561:TH917561 JA917561:JL917561 E917561:P917561 WVM852025:WVX852025 WLQ852025:WMB852025 WBU852025:WCF852025 VRY852025:VSJ852025 VIC852025:VIN852025 UYG852025:UYR852025 UOK852025:UOV852025 UEO852025:UEZ852025 TUS852025:TVD852025 TKW852025:TLH852025 TBA852025:TBL852025 SRE852025:SRP852025 SHI852025:SHT852025 RXM852025:RXX852025 RNQ852025:ROB852025 RDU852025:REF852025 QTY852025:QUJ852025 QKC852025:QKN852025 QAG852025:QAR852025 PQK852025:PQV852025 PGO852025:PGZ852025 OWS852025:OXD852025 OMW852025:ONH852025 ODA852025:ODL852025 NTE852025:NTP852025 NJI852025:NJT852025 MZM852025:MZX852025 MPQ852025:MQB852025 MFU852025:MGF852025 LVY852025:LWJ852025 LMC852025:LMN852025 LCG852025:LCR852025 KSK852025:KSV852025 KIO852025:KIZ852025 JYS852025:JZD852025 JOW852025:JPH852025 JFA852025:JFL852025 IVE852025:IVP852025 ILI852025:ILT852025 IBM852025:IBX852025 HRQ852025:HSB852025 HHU852025:HIF852025 GXY852025:GYJ852025 GOC852025:GON852025 GEG852025:GER852025 FUK852025:FUV852025 FKO852025:FKZ852025 FAS852025:FBD852025 EQW852025:ERH852025 EHA852025:EHL852025 DXE852025:DXP852025 DNI852025:DNT852025 DDM852025:DDX852025 CTQ852025:CUB852025 CJU852025:CKF852025 BZY852025:CAJ852025 BQC852025:BQN852025 BGG852025:BGR852025 AWK852025:AWV852025 AMO852025:AMZ852025 ACS852025:ADD852025 SW852025:TH852025 JA852025:JL852025 E852025:P852025 WVM786489:WVX786489 WLQ786489:WMB786489 WBU786489:WCF786489 VRY786489:VSJ786489 VIC786489:VIN786489 UYG786489:UYR786489 UOK786489:UOV786489 UEO786489:UEZ786489 TUS786489:TVD786489 TKW786489:TLH786489 TBA786489:TBL786489 SRE786489:SRP786489 SHI786489:SHT786489 RXM786489:RXX786489 RNQ786489:ROB786489 RDU786489:REF786489 QTY786489:QUJ786489 QKC786489:QKN786489 QAG786489:QAR786489 PQK786489:PQV786489 PGO786489:PGZ786489 OWS786489:OXD786489 OMW786489:ONH786489 ODA786489:ODL786489 NTE786489:NTP786489 NJI786489:NJT786489 MZM786489:MZX786489 MPQ786489:MQB786489 MFU786489:MGF786489 LVY786489:LWJ786489 LMC786489:LMN786489 LCG786489:LCR786489 KSK786489:KSV786489 KIO786489:KIZ786489 JYS786489:JZD786489 JOW786489:JPH786489 JFA786489:JFL786489 IVE786489:IVP786489 ILI786489:ILT786489 IBM786489:IBX786489 HRQ786489:HSB786489 HHU786489:HIF786489 GXY786489:GYJ786489 GOC786489:GON786489 GEG786489:GER786489 FUK786489:FUV786489 FKO786489:FKZ786489 FAS786489:FBD786489 EQW786489:ERH786489 EHA786489:EHL786489 DXE786489:DXP786489 DNI786489:DNT786489 DDM786489:DDX786489 CTQ786489:CUB786489 CJU786489:CKF786489 BZY786489:CAJ786489 BQC786489:BQN786489 BGG786489:BGR786489 AWK786489:AWV786489 AMO786489:AMZ786489 ACS786489:ADD786489 SW786489:TH786489 JA786489:JL786489 E786489:P786489 WVM720953:WVX720953 WLQ720953:WMB720953 WBU720953:WCF720953 VRY720953:VSJ720953 VIC720953:VIN720953 UYG720953:UYR720953 UOK720953:UOV720953 UEO720953:UEZ720953 TUS720953:TVD720953 TKW720953:TLH720953 TBA720953:TBL720953 SRE720953:SRP720953 SHI720953:SHT720953 RXM720953:RXX720953 RNQ720953:ROB720953 RDU720953:REF720953 QTY720953:QUJ720953 QKC720953:QKN720953 QAG720953:QAR720953 PQK720953:PQV720953 PGO720953:PGZ720953 OWS720953:OXD720953 OMW720953:ONH720953 ODA720953:ODL720953 NTE720953:NTP720953 NJI720953:NJT720953 MZM720953:MZX720953 MPQ720953:MQB720953 MFU720953:MGF720953 LVY720953:LWJ720953 LMC720953:LMN720953 LCG720953:LCR720953 KSK720953:KSV720953 KIO720953:KIZ720953 JYS720953:JZD720953 JOW720953:JPH720953 JFA720953:JFL720953 IVE720953:IVP720953 ILI720953:ILT720953 IBM720953:IBX720953 HRQ720953:HSB720953 HHU720953:HIF720953 GXY720953:GYJ720953 GOC720953:GON720953 GEG720953:GER720953 FUK720953:FUV720953 FKO720953:FKZ720953 FAS720953:FBD720953 EQW720953:ERH720953 EHA720953:EHL720953 DXE720953:DXP720953 DNI720953:DNT720953 DDM720953:DDX720953 CTQ720953:CUB720953 CJU720953:CKF720953 BZY720953:CAJ720953 BQC720953:BQN720953 BGG720953:BGR720953 AWK720953:AWV720953 AMO720953:AMZ720953 ACS720953:ADD720953 SW720953:TH720953 JA720953:JL720953 E720953:P720953 WVM655417:WVX655417 WLQ655417:WMB655417 WBU655417:WCF655417 VRY655417:VSJ655417 VIC655417:VIN655417 UYG655417:UYR655417 UOK655417:UOV655417 UEO655417:UEZ655417 TUS655417:TVD655417 TKW655417:TLH655417 TBA655417:TBL655417 SRE655417:SRP655417 SHI655417:SHT655417 RXM655417:RXX655417 RNQ655417:ROB655417 RDU655417:REF655417 QTY655417:QUJ655417 QKC655417:QKN655417 QAG655417:QAR655417 PQK655417:PQV655417 PGO655417:PGZ655417 OWS655417:OXD655417 OMW655417:ONH655417 ODA655417:ODL655417 NTE655417:NTP655417 NJI655417:NJT655417 MZM655417:MZX655417 MPQ655417:MQB655417 MFU655417:MGF655417 LVY655417:LWJ655417 LMC655417:LMN655417 LCG655417:LCR655417 KSK655417:KSV655417 KIO655417:KIZ655417 JYS655417:JZD655417 JOW655417:JPH655417 JFA655417:JFL655417 IVE655417:IVP655417 ILI655417:ILT655417 IBM655417:IBX655417 HRQ655417:HSB655417 HHU655417:HIF655417 GXY655417:GYJ655417 GOC655417:GON655417 GEG655417:GER655417 FUK655417:FUV655417 FKO655417:FKZ655417 FAS655417:FBD655417 EQW655417:ERH655417 EHA655417:EHL655417 DXE655417:DXP655417 DNI655417:DNT655417 DDM655417:DDX655417 CTQ655417:CUB655417 CJU655417:CKF655417 BZY655417:CAJ655417 BQC655417:BQN655417 BGG655417:BGR655417 AWK655417:AWV655417 AMO655417:AMZ655417 ACS655417:ADD655417 SW655417:TH655417 JA655417:JL655417 E655417:P655417 WVM589881:WVX589881 WLQ589881:WMB589881 WBU589881:WCF589881 VRY589881:VSJ589881 VIC589881:VIN589881 UYG589881:UYR589881 UOK589881:UOV589881 UEO589881:UEZ589881 TUS589881:TVD589881 TKW589881:TLH589881 TBA589881:TBL589881 SRE589881:SRP589881 SHI589881:SHT589881 RXM589881:RXX589881 RNQ589881:ROB589881 RDU589881:REF589881 QTY589881:QUJ589881 QKC589881:QKN589881 QAG589881:QAR589881 PQK589881:PQV589881 PGO589881:PGZ589881 OWS589881:OXD589881 OMW589881:ONH589881 ODA589881:ODL589881 NTE589881:NTP589881 NJI589881:NJT589881 MZM589881:MZX589881 MPQ589881:MQB589881 MFU589881:MGF589881 LVY589881:LWJ589881 LMC589881:LMN589881 LCG589881:LCR589881 KSK589881:KSV589881 KIO589881:KIZ589881 JYS589881:JZD589881 JOW589881:JPH589881 JFA589881:JFL589881 IVE589881:IVP589881 ILI589881:ILT589881 IBM589881:IBX589881 HRQ589881:HSB589881 HHU589881:HIF589881 GXY589881:GYJ589881 GOC589881:GON589881 GEG589881:GER589881 FUK589881:FUV589881 FKO589881:FKZ589881 FAS589881:FBD589881 EQW589881:ERH589881 EHA589881:EHL589881 DXE589881:DXP589881 DNI589881:DNT589881 DDM589881:DDX589881 CTQ589881:CUB589881 CJU589881:CKF589881 BZY589881:CAJ589881 BQC589881:BQN589881 BGG589881:BGR589881 AWK589881:AWV589881 AMO589881:AMZ589881 ACS589881:ADD589881 SW589881:TH589881 JA589881:JL589881 E589881:P589881 WVM524345:WVX524345 WLQ524345:WMB524345 WBU524345:WCF524345 VRY524345:VSJ524345 VIC524345:VIN524345 UYG524345:UYR524345 UOK524345:UOV524345 UEO524345:UEZ524345 TUS524345:TVD524345 TKW524345:TLH524345 TBA524345:TBL524345 SRE524345:SRP524345 SHI524345:SHT524345 RXM524345:RXX524345 RNQ524345:ROB524345 RDU524345:REF524345 QTY524345:QUJ524345 QKC524345:QKN524345 QAG524345:QAR524345 PQK524345:PQV524345 PGO524345:PGZ524345 OWS524345:OXD524345 OMW524345:ONH524345 ODA524345:ODL524345 NTE524345:NTP524345 NJI524345:NJT524345 MZM524345:MZX524345 MPQ524345:MQB524345 MFU524345:MGF524345 LVY524345:LWJ524345 LMC524345:LMN524345 LCG524345:LCR524345 KSK524345:KSV524345 KIO524345:KIZ524345 JYS524345:JZD524345 JOW524345:JPH524345 JFA524345:JFL524345 IVE524345:IVP524345 ILI524345:ILT524345 IBM524345:IBX524345 HRQ524345:HSB524345 HHU524345:HIF524345 GXY524345:GYJ524345 GOC524345:GON524345 GEG524345:GER524345 FUK524345:FUV524345 FKO524345:FKZ524345 FAS524345:FBD524345 EQW524345:ERH524345 EHA524345:EHL524345 DXE524345:DXP524345 DNI524345:DNT524345 DDM524345:DDX524345 CTQ524345:CUB524345 CJU524345:CKF524345 BZY524345:CAJ524345 BQC524345:BQN524345 BGG524345:BGR524345 AWK524345:AWV524345 AMO524345:AMZ524345 ACS524345:ADD524345 SW524345:TH524345 JA524345:JL524345 E524345:P524345 WVM458809:WVX458809 WLQ458809:WMB458809 WBU458809:WCF458809 VRY458809:VSJ458809 VIC458809:VIN458809 UYG458809:UYR458809 UOK458809:UOV458809 UEO458809:UEZ458809 TUS458809:TVD458809 TKW458809:TLH458809 TBA458809:TBL458809 SRE458809:SRP458809 SHI458809:SHT458809 RXM458809:RXX458809 RNQ458809:ROB458809 RDU458809:REF458809 QTY458809:QUJ458809 QKC458809:QKN458809 QAG458809:QAR458809 PQK458809:PQV458809 PGO458809:PGZ458809 OWS458809:OXD458809 OMW458809:ONH458809 ODA458809:ODL458809 NTE458809:NTP458809 NJI458809:NJT458809 MZM458809:MZX458809 MPQ458809:MQB458809 MFU458809:MGF458809 LVY458809:LWJ458809 LMC458809:LMN458809 LCG458809:LCR458809 KSK458809:KSV458809 KIO458809:KIZ458809 JYS458809:JZD458809 JOW458809:JPH458809 JFA458809:JFL458809 IVE458809:IVP458809 ILI458809:ILT458809 IBM458809:IBX458809 HRQ458809:HSB458809 HHU458809:HIF458809 GXY458809:GYJ458809 GOC458809:GON458809 GEG458809:GER458809 FUK458809:FUV458809 FKO458809:FKZ458809 FAS458809:FBD458809 EQW458809:ERH458809 EHA458809:EHL458809 DXE458809:DXP458809 DNI458809:DNT458809 DDM458809:DDX458809 CTQ458809:CUB458809 CJU458809:CKF458809 BZY458809:CAJ458809 BQC458809:BQN458809 BGG458809:BGR458809 AWK458809:AWV458809 AMO458809:AMZ458809 ACS458809:ADD458809 SW458809:TH458809 JA458809:JL458809 E458809:P458809 WVM393273:WVX393273 WLQ393273:WMB393273 WBU393273:WCF393273 VRY393273:VSJ393273 VIC393273:VIN393273 UYG393273:UYR393273 UOK393273:UOV393273 UEO393273:UEZ393273 TUS393273:TVD393273 TKW393273:TLH393273 TBA393273:TBL393273 SRE393273:SRP393273 SHI393273:SHT393273 RXM393273:RXX393273 RNQ393273:ROB393273 RDU393273:REF393273 QTY393273:QUJ393273 QKC393273:QKN393273 QAG393273:QAR393273 PQK393273:PQV393273 PGO393273:PGZ393273 OWS393273:OXD393273 OMW393273:ONH393273 ODA393273:ODL393273 NTE393273:NTP393273 NJI393273:NJT393273 MZM393273:MZX393273 MPQ393273:MQB393273 MFU393273:MGF393273 LVY393273:LWJ393273 LMC393273:LMN393273 LCG393273:LCR393273 KSK393273:KSV393273 KIO393273:KIZ393273 JYS393273:JZD393273 JOW393273:JPH393273 JFA393273:JFL393273 IVE393273:IVP393273 ILI393273:ILT393273 IBM393273:IBX393273 HRQ393273:HSB393273 HHU393273:HIF393273 GXY393273:GYJ393273 GOC393273:GON393273 GEG393273:GER393273 FUK393273:FUV393273 FKO393273:FKZ393273 FAS393273:FBD393273 EQW393273:ERH393273 EHA393273:EHL393273 DXE393273:DXP393273 DNI393273:DNT393273 DDM393273:DDX393273 CTQ393273:CUB393273 CJU393273:CKF393273 BZY393273:CAJ393273 BQC393273:BQN393273 BGG393273:BGR393273 AWK393273:AWV393273 AMO393273:AMZ393273 ACS393273:ADD393273 SW393273:TH393273 JA393273:JL393273 E393273:P393273 WVM327737:WVX327737 WLQ327737:WMB327737 WBU327737:WCF327737 VRY327737:VSJ327737 VIC327737:VIN327737 UYG327737:UYR327737 UOK327737:UOV327737 UEO327737:UEZ327737 TUS327737:TVD327737 TKW327737:TLH327737 TBA327737:TBL327737 SRE327737:SRP327737 SHI327737:SHT327737 RXM327737:RXX327737 RNQ327737:ROB327737 RDU327737:REF327737 QTY327737:QUJ327737 QKC327737:QKN327737 QAG327737:QAR327737 PQK327737:PQV327737 PGO327737:PGZ327737 OWS327737:OXD327737 OMW327737:ONH327737 ODA327737:ODL327737 NTE327737:NTP327737 NJI327737:NJT327737 MZM327737:MZX327737 MPQ327737:MQB327737 MFU327737:MGF327737 LVY327737:LWJ327737 LMC327737:LMN327737 LCG327737:LCR327737 KSK327737:KSV327737 KIO327737:KIZ327737 JYS327737:JZD327737 JOW327737:JPH327737 JFA327737:JFL327737 IVE327737:IVP327737 ILI327737:ILT327737 IBM327737:IBX327737 HRQ327737:HSB327737 HHU327737:HIF327737 GXY327737:GYJ327737 GOC327737:GON327737 GEG327737:GER327737 FUK327737:FUV327737 FKO327737:FKZ327737 FAS327737:FBD327737 EQW327737:ERH327737 EHA327737:EHL327737 DXE327737:DXP327737 DNI327737:DNT327737 DDM327737:DDX327737 CTQ327737:CUB327737 CJU327737:CKF327737 BZY327737:CAJ327737 BQC327737:BQN327737 BGG327737:BGR327737 AWK327737:AWV327737 AMO327737:AMZ327737 ACS327737:ADD327737 SW327737:TH327737 JA327737:JL327737 E327737:P327737 WVM262201:WVX262201 WLQ262201:WMB262201 WBU262201:WCF262201 VRY262201:VSJ262201 VIC262201:VIN262201 UYG262201:UYR262201 UOK262201:UOV262201 UEO262201:UEZ262201 TUS262201:TVD262201 TKW262201:TLH262201 TBA262201:TBL262201 SRE262201:SRP262201 SHI262201:SHT262201 RXM262201:RXX262201 RNQ262201:ROB262201 RDU262201:REF262201 QTY262201:QUJ262201 QKC262201:QKN262201 QAG262201:QAR262201 PQK262201:PQV262201 PGO262201:PGZ262201 OWS262201:OXD262201 OMW262201:ONH262201 ODA262201:ODL262201 NTE262201:NTP262201 NJI262201:NJT262201 MZM262201:MZX262201 MPQ262201:MQB262201 MFU262201:MGF262201 LVY262201:LWJ262201 LMC262201:LMN262201 LCG262201:LCR262201 KSK262201:KSV262201 KIO262201:KIZ262201 JYS262201:JZD262201 JOW262201:JPH262201 JFA262201:JFL262201 IVE262201:IVP262201 ILI262201:ILT262201 IBM262201:IBX262201 HRQ262201:HSB262201 HHU262201:HIF262201 GXY262201:GYJ262201 GOC262201:GON262201 GEG262201:GER262201 FUK262201:FUV262201 FKO262201:FKZ262201 FAS262201:FBD262201 EQW262201:ERH262201 EHA262201:EHL262201 DXE262201:DXP262201 DNI262201:DNT262201 DDM262201:DDX262201 CTQ262201:CUB262201 CJU262201:CKF262201 BZY262201:CAJ262201 BQC262201:BQN262201 BGG262201:BGR262201 AWK262201:AWV262201 AMO262201:AMZ262201 ACS262201:ADD262201 SW262201:TH262201 JA262201:JL262201 E262201:P262201 WVM196665:WVX196665 WLQ196665:WMB196665 WBU196665:WCF196665 VRY196665:VSJ196665 VIC196665:VIN196665 UYG196665:UYR196665 UOK196665:UOV196665 UEO196665:UEZ196665 TUS196665:TVD196665 TKW196665:TLH196665 TBA196665:TBL196665 SRE196665:SRP196665 SHI196665:SHT196665 RXM196665:RXX196665 RNQ196665:ROB196665 RDU196665:REF196665 QTY196665:QUJ196665 QKC196665:QKN196665 QAG196665:QAR196665 PQK196665:PQV196665 PGO196665:PGZ196665 OWS196665:OXD196665 OMW196665:ONH196665 ODA196665:ODL196665 NTE196665:NTP196665 NJI196665:NJT196665 MZM196665:MZX196665 MPQ196665:MQB196665 MFU196665:MGF196665 LVY196665:LWJ196665 LMC196665:LMN196665 LCG196665:LCR196665 KSK196665:KSV196665 KIO196665:KIZ196665 JYS196665:JZD196665 JOW196665:JPH196665 JFA196665:JFL196665 IVE196665:IVP196665 ILI196665:ILT196665 IBM196665:IBX196665 HRQ196665:HSB196665 HHU196665:HIF196665 GXY196665:GYJ196665 GOC196665:GON196665 GEG196665:GER196665 FUK196665:FUV196665 FKO196665:FKZ196665 FAS196665:FBD196665 EQW196665:ERH196665 EHA196665:EHL196665 DXE196665:DXP196665 DNI196665:DNT196665 DDM196665:DDX196665 CTQ196665:CUB196665 CJU196665:CKF196665 BZY196665:CAJ196665 BQC196665:BQN196665 BGG196665:BGR196665 AWK196665:AWV196665 AMO196665:AMZ196665 ACS196665:ADD196665 SW196665:TH196665 JA196665:JL196665 E196665:P196665 WVM131129:WVX131129 WLQ131129:WMB131129 WBU131129:WCF131129 VRY131129:VSJ131129 VIC131129:VIN131129 UYG131129:UYR131129 UOK131129:UOV131129 UEO131129:UEZ131129 TUS131129:TVD131129 TKW131129:TLH131129 TBA131129:TBL131129 SRE131129:SRP131129 SHI131129:SHT131129 RXM131129:RXX131129 RNQ131129:ROB131129 RDU131129:REF131129 QTY131129:QUJ131129 QKC131129:QKN131129 QAG131129:QAR131129 PQK131129:PQV131129 PGO131129:PGZ131129 OWS131129:OXD131129 OMW131129:ONH131129 ODA131129:ODL131129 NTE131129:NTP131129 NJI131129:NJT131129 MZM131129:MZX131129 MPQ131129:MQB131129 MFU131129:MGF131129 LVY131129:LWJ131129 LMC131129:LMN131129 LCG131129:LCR131129 KSK131129:KSV131129 KIO131129:KIZ131129 JYS131129:JZD131129 JOW131129:JPH131129 JFA131129:JFL131129 IVE131129:IVP131129 ILI131129:ILT131129 IBM131129:IBX131129 HRQ131129:HSB131129 HHU131129:HIF131129 GXY131129:GYJ131129 GOC131129:GON131129 GEG131129:GER131129 FUK131129:FUV131129 FKO131129:FKZ131129 FAS131129:FBD131129 EQW131129:ERH131129 EHA131129:EHL131129 DXE131129:DXP131129 DNI131129:DNT131129 DDM131129:DDX131129 CTQ131129:CUB131129 CJU131129:CKF131129 BZY131129:CAJ131129 BQC131129:BQN131129 BGG131129:BGR131129 AWK131129:AWV131129 AMO131129:AMZ131129 ACS131129:ADD131129 SW131129:TH131129 JA131129:JL131129 E131129:P131129 WVM65593:WVX65593 WLQ65593:WMB65593 WBU65593:WCF65593 VRY65593:VSJ65593 VIC65593:VIN65593 UYG65593:UYR65593 UOK65593:UOV65593 UEO65593:UEZ65593 TUS65593:TVD65593 TKW65593:TLH65593 TBA65593:TBL65593 SRE65593:SRP65593 SHI65593:SHT65593 RXM65593:RXX65593 RNQ65593:ROB65593 RDU65593:REF65593 QTY65593:QUJ65593 QKC65593:QKN65593 QAG65593:QAR65593 PQK65593:PQV65593 PGO65593:PGZ65593 OWS65593:OXD65593 OMW65593:ONH65593 ODA65593:ODL65593 NTE65593:NTP65593 NJI65593:NJT65593 MZM65593:MZX65593 MPQ65593:MQB65593 MFU65593:MGF65593 LVY65593:LWJ65593 LMC65593:LMN65593 LCG65593:LCR65593 KSK65593:KSV65593 KIO65593:KIZ65593 JYS65593:JZD65593 JOW65593:JPH65593 JFA65593:JFL65593 IVE65593:IVP65593 ILI65593:ILT65593 IBM65593:IBX65593 HRQ65593:HSB65593 HHU65593:HIF65593 GXY65593:GYJ65593 GOC65593:GON65593 GEG65593:GER65593 FUK65593:FUV65593 FKO65593:FKZ65593 FAS65593:FBD65593 EQW65593:ERH65593 EHA65593:EHL65593 DXE65593:DXP65593 DNI65593:DNT65593 DDM65593:DDX65593 CTQ65593:CUB65593 CJU65593:CKF65593 BZY65593:CAJ65593 BQC65593:BQN65593 BGG65593:BGR65593 AWK65593:AWV65593 AMO65593:AMZ65593 ACS65593:ADD65593 SW65593:TH65593 JA65593:JL65593 WVM62:WVX63 WLQ62:WMB63 WBU62:WCF63 VRY62:VSJ63 VIC62:VIN63 UYG62:UYR63 UOK62:UOV63 UEO62:UEZ63 TUS62:TVD63 TKW62:TLH63 TBA62:TBL63 SRE62:SRP63 SHI62:SHT63 RXM62:RXX63 RNQ62:ROB63 RDU62:REF63 QTY62:QUJ63 QKC62:QKN63 QAG62:QAR63 PQK62:PQV63 PGO62:PGZ63 OWS62:OXD63 OMW62:ONH63 ODA62:ODL63 NTE62:NTP63 NJI62:NJT63 MZM62:MZX63 MPQ62:MQB63 MFU62:MGF63 LVY62:LWJ63 LMC62:LMN63 LCG62:LCR63 KSK62:KSV63 KIO62:KIZ63 JYS62:JZD63 JOW62:JPH63 JFA62:JFL63 IVE62:IVP63 ILI62:ILT63 IBM62:IBX63 HRQ62:HSB63 HHU62:HIF63 GXY62:GYJ63 GOC62:GON63 GEG62:GER63 FUK62:FUV63 FKO62:FKZ63 FAS62:FBD63 EQW62:ERH63 EHA62:EHL63 DXE62:DXP63 DNI62:DNT63 DDM62:DDX63 CTQ62:CUB63 CJU62:CKF63 BZY62:CAJ63 BQC62:BQN63 BGG62:BGR63 AWK62:AWV63 AMO62:AMZ63 ACS62:ADD63 SW62:TH63 JA62:JL63 WVM983093:WVX983093 WLQ983093:WMB983093 WBU983093:WCF983093 VRY983093:VSJ983093 VIC983093:VIN983093 UYG983093:UYR983093 UOK983093:UOV983093 UEO983093:UEZ983093 TUS983093:TVD983093 TKW983093:TLH983093 TBA983093:TBL983093 SRE983093:SRP983093 SHI983093:SHT983093 RXM983093:RXX983093 RNQ983093:ROB983093 RDU983093:REF983093 QTY983093:QUJ983093 QKC983093:QKN983093 QAG983093:QAR983093 PQK983093:PQV983093 PGO983093:PGZ983093 OWS983093:OXD983093 OMW983093:ONH983093 ODA983093:ODL983093 NTE983093:NTP983093 NJI983093:NJT983093 MZM983093:MZX983093 MPQ983093:MQB983093 MFU983093:MGF983093 LVY983093:LWJ983093 LMC983093:LMN983093 LCG983093:LCR983093 KSK983093:KSV983093 KIO983093:KIZ983093 JYS983093:JZD983093 JOW983093:JPH983093 JFA983093:JFL983093 IVE983093:IVP983093 ILI983093:ILT983093 IBM983093:IBX983093 HRQ983093:HSB983093 HHU983093:HIF983093 GXY983093:GYJ983093 GOC983093:GON983093 GEG983093:GER983093 FUK983093:FUV983093 FKO983093:FKZ983093 FAS983093:FBD983093 EQW983093:ERH983093 EHA983093:EHL983093 DXE983093:DXP983093 DNI983093:DNT983093 DDM983093:DDX983093 CTQ983093:CUB983093 CJU983093:CKF983093 BZY983093:CAJ983093 BQC983093:BQN983093 BGG983093:BGR983093 AWK983093:AWV983093 AMO983093:AMZ983093 ACS983093:ADD983093 SW983093:TH983093 JA983093:JL983093 E983093:P983093 WVM917557:WVX917557 WLQ917557:WMB917557 WBU917557:WCF917557 VRY917557:VSJ917557 VIC917557:VIN917557 UYG917557:UYR917557 UOK917557:UOV917557 UEO917557:UEZ917557 TUS917557:TVD917557 TKW917557:TLH917557 TBA917557:TBL917557 SRE917557:SRP917557 SHI917557:SHT917557 RXM917557:RXX917557 RNQ917557:ROB917557 RDU917557:REF917557 QTY917557:QUJ917557 QKC917557:QKN917557 QAG917557:QAR917557 PQK917557:PQV917557 PGO917557:PGZ917557 OWS917557:OXD917557 OMW917557:ONH917557 ODA917557:ODL917557 NTE917557:NTP917557 NJI917557:NJT917557 MZM917557:MZX917557 MPQ917557:MQB917557 MFU917557:MGF917557 LVY917557:LWJ917557 LMC917557:LMN917557 LCG917557:LCR917557 KSK917557:KSV917557 KIO917557:KIZ917557 JYS917557:JZD917557 JOW917557:JPH917557 JFA917557:JFL917557 IVE917557:IVP917557 ILI917557:ILT917557 IBM917557:IBX917557 HRQ917557:HSB917557 HHU917557:HIF917557 GXY917557:GYJ917557 GOC917557:GON917557 GEG917557:GER917557 FUK917557:FUV917557 FKO917557:FKZ917557 FAS917557:FBD917557 EQW917557:ERH917557 EHA917557:EHL917557 DXE917557:DXP917557 DNI917557:DNT917557 DDM917557:DDX917557 CTQ917557:CUB917557 CJU917557:CKF917557 BZY917557:CAJ917557 BQC917557:BQN917557 BGG917557:BGR917557 AWK917557:AWV917557 AMO917557:AMZ917557 ACS917557:ADD917557 SW917557:TH917557 JA917557:JL917557 E917557:P917557 WVM852021:WVX852021 WLQ852021:WMB852021 WBU852021:WCF852021 VRY852021:VSJ852021 VIC852021:VIN852021 UYG852021:UYR852021 UOK852021:UOV852021 UEO852021:UEZ852021 TUS852021:TVD852021 TKW852021:TLH852021 TBA852021:TBL852021 SRE852021:SRP852021 SHI852021:SHT852021 RXM852021:RXX852021 RNQ852021:ROB852021 RDU852021:REF852021 QTY852021:QUJ852021 QKC852021:QKN852021 QAG852021:QAR852021 PQK852021:PQV852021 PGO852021:PGZ852021 OWS852021:OXD852021 OMW852021:ONH852021 ODA852021:ODL852021 NTE852021:NTP852021 NJI852021:NJT852021 MZM852021:MZX852021 MPQ852021:MQB852021 MFU852021:MGF852021 LVY852021:LWJ852021 LMC852021:LMN852021 LCG852021:LCR852021 KSK852021:KSV852021 KIO852021:KIZ852021 JYS852021:JZD852021 JOW852021:JPH852021 JFA852021:JFL852021 IVE852021:IVP852021 ILI852021:ILT852021 IBM852021:IBX852021 HRQ852021:HSB852021 HHU852021:HIF852021 GXY852021:GYJ852021 GOC852021:GON852021 GEG852021:GER852021 FUK852021:FUV852021 FKO852021:FKZ852021 FAS852021:FBD852021 EQW852021:ERH852021 EHA852021:EHL852021 DXE852021:DXP852021 DNI852021:DNT852021 DDM852021:DDX852021 CTQ852021:CUB852021 CJU852021:CKF852021 BZY852021:CAJ852021 BQC852021:BQN852021 BGG852021:BGR852021 AWK852021:AWV852021 AMO852021:AMZ852021 ACS852021:ADD852021 SW852021:TH852021 JA852021:JL852021 E852021:P852021 WVM786485:WVX786485 WLQ786485:WMB786485 WBU786485:WCF786485 VRY786485:VSJ786485 VIC786485:VIN786485 UYG786485:UYR786485 UOK786485:UOV786485 UEO786485:UEZ786485 TUS786485:TVD786485 TKW786485:TLH786485 TBA786485:TBL786485 SRE786485:SRP786485 SHI786485:SHT786485 RXM786485:RXX786485 RNQ786485:ROB786485 RDU786485:REF786485 QTY786485:QUJ786485 QKC786485:QKN786485 QAG786485:QAR786485 PQK786485:PQV786485 PGO786485:PGZ786485 OWS786485:OXD786485 OMW786485:ONH786485 ODA786485:ODL786485 NTE786485:NTP786485 NJI786485:NJT786485 MZM786485:MZX786485 MPQ786485:MQB786485 MFU786485:MGF786485 LVY786485:LWJ786485 LMC786485:LMN786485 LCG786485:LCR786485 KSK786485:KSV786485 KIO786485:KIZ786485 JYS786485:JZD786485 JOW786485:JPH786485 JFA786485:JFL786485 IVE786485:IVP786485 ILI786485:ILT786485 IBM786485:IBX786485 HRQ786485:HSB786485 HHU786485:HIF786485 GXY786485:GYJ786485 GOC786485:GON786485 GEG786485:GER786485 FUK786485:FUV786485 FKO786485:FKZ786485 FAS786485:FBD786485 EQW786485:ERH786485 EHA786485:EHL786485 DXE786485:DXP786485 DNI786485:DNT786485 DDM786485:DDX786485 CTQ786485:CUB786485 CJU786485:CKF786485 BZY786485:CAJ786485 BQC786485:BQN786485 BGG786485:BGR786485 AWK786485:AWV786485 AMO786485:AMZ786485 ACS786485:ADD786485 SW786485:TH786485 JA786485:JL786485 E786485:P786485 WVM720949:WVX720949 WLQ720949:WMB720949 WBU720949:WCF720949 VRY720949:VSJ720949 VIC720949:VIN720949 UYG720949:UYR720949 UOK720949:UOV720949 UEO720949:UEZ720949 TUS720949:TVD720949 TKW720949:TLH720949 TBA720949:TBL720949 SRE720949:SRP720949 SHI720949:SHT720949 RXM720949:RXX720949 RNQ720949:ROB720949 RDU720949:REF720949 QTY720949:QUJ720949 QKC720949:QKN720949 QAG720949:QAR720949 PQK720949:PQV720949 PGO720949:PGZ720949 OWS720949:OXD720949 OMW720949:ONH720949 ODA720949:ODL720949 NTE720949:NTP720949 NJI720949:NJT720949 MZM720949:MZX720949 MPQ720949:MQB720949 MFU720949:MGF720949 LVY720949:LWJ720949 LMC720949:LMN720949 LCG720949:LCR720949 KSK720949:KSV720949 KIO720949:KIZ720949 JYS720949:JZD720949 JOW720949:JPH720949 JFA720949:JFL720949 IVE720949:IVP720949 ILI720949:ILT720949 IBM720949:IBX720949 HRQ720949:HSB720949 HHU720949:HIF720949 GXY720949:GYJ720949 GOC720949:GON720949 GEG720949:GER720949 FUK720949:FUV720949 FKO720949:FKZ720949 FAS720949:FBD720949 EQW720949:ERH720949 EHA720949:EHL720949 DXE720949:DXP720949 DNI720949:DNT720949 DDM720949:DDX720949 CTQ720949:CUB720949 CJU720949:CKF720949 BZY720949:CAJ720949 BQC720949:BQN720949 BGG720949:BGR720949 AWK720949:AWV720949 AMO720949:AMZ720949 ACS720949:ADD720949 SW720949:TH720949 JA720949:JL720949 E720949:P720949 WVM655413:WVX655413 WLQ655413:WMB655413 WBU655413:WCF655413 VRY655413:VSJ655413 VIC655413:VIN655413 UYG655413:UYR655413 UOK655413:UOV655413 UEO655413:UEZ655413 TUS655413:TVD655413 TKW655413:TLH655413 TBA655413:TBL655413 SRE655413:SRP655413 SHI655413:SHT655413 RXM655413:RXX655413 RNQ655413:ROB655413 RDU655413:REF655413 QTY655413:QUJ655413 QKC655413:QKN655413 QAG655413:QAR655413 PQK655413:PQV655413 PGO655413:PGZ655413 OWS655413:OXD655413 OMW655413:ONH655413 ODA655413:ODL655413 NTE655413:NTP655413 NJI655413:NJT655413 MZM655413:MZX655413 MPQ655413:MQB655413 MFU655413:MGF655413 LVY655413:LWJ655413 LMC655413:LMN655413 LCG655413:LCR655413 KSK655413:KSV655413 KIO655413:KIZ655413 JYS655413:JZD655413 JOW655413:JPH655413 JFA655413:JFL655413 IVE655413:IVP655413 ILI655413:ILT655413 IBM655413:IBX655413 HRQ655413:HSB655413 HHU655413:HIF655413 GXY655413:GYJ655413 GOC655413:GON655413 GEG655413:GER655413 FUK655413:FUV655413 FKO655413:FKZ655413 FAS655413:FBD655413 EQW655413:ERH655413 EHA655413:EHL655413 DXE655413:DXP655413 DNI655413:DNT655413 DDM655413:DDX655413 CTQ655413:CUB655413 CJU655413:CKF655413 BZY655413:CAJ655413 BQC655413:BQN655413 BGG655413:BGR655413 AWK655413:AWV655413 AMO655413:AMZ655413 ACS655413:ADD655413 SW655413:TH655413 JA655413:JL655413 E655413:P655413 WVM589877:WVX589877 WLQ589877:WMB589877 WBU589877:WCF589877 VRY589877:VSJ589877 VIC589877:VIN589877 UYG589877:UYR589877 UOK589877:UOV589877 UEO589877:UEZ589877 TUS589877:TVD589877 TKW589877:TLH589877 TBA589877:TBL589877 SRE589877:SRP589877 SHI589877:SHT589877 RXM589877:RXX589877 RNQ589877:ROB589877 RDU589877:REF589877 QTY589877:QUJ589877 QKC589877:QKN589877 QAG589877:QAR589877 PQK589877:PQV589877 PGO589877:PGZ589877 OWS589877:OXD589877 OMW589877:ONH589877 ODA589877:ODL589877 NTE589877:NTP589877 NJI589877:NJT589877 MZM589877:MZX589877 MPQ589877:MQB589877 MFU589877:MGF589877 LVY589877:LWJ589877 LMC589877:LMN589877 LCG589877:LCR589877 KSK589877:KSV589877 KIO589877:KIZ589877 JYS589877:JZD589877 JOW589877:JPH589877 JFA589877:JFL589877 IVE589877:IVP589877 ILI589877:ILT589877 IBM589877:IBX589877 HRQ589877:HSB589877 HHU589877:HIF589877 GXY589877:GYJ589877 GOC589877:GON589877 GEG589877:GER589877 FUK589877:FUV589877 FKO589877:FKZ589877 FAS589877:FBD589877 EQW589877:ERH589877 EHA589877:EHL589877 DXE589877:DXP589877 DNI589877:DNT589877 DDM589877:DDX589877 CTQ589877:CUB589877 CJU589877:CKF589877 BZY589877:CAJ589877 BQC589877:BQN589877 BGG589877:BGR589877 AWK589877:AWV589877 AMO589877:AMZ589877 ACS589877:ADD589877 SW589877:TH589877 JA589877:JL589877 E589877:P589877 WVM524341:WVX524341 WLQ524341:WMB524341 WBU524341:WCF524341 VRY524341:VSJ524341 VIC524341:VIN524341 UYG524341:UYR524341 UOK524341:UOV524341 UEO524341:UEZ524341 TUS524341:TVD524341 TKW524341:TLH524341 TBA524341:TBL524341 SRE524341:SRP524341 SHI524341:SHT524341 RXM524341:RXX524341 RNQ524341:ROB524341 RDU524341:REF524341 QTY524341:QUJ524341 QKC524341:QKN524341 QAG524341:QAR524341 PQK524341:PQV524341 PGO524341:PGZ524341 OWS524341:OXD524341 OMW524341:ONH524341 ODA524341:ODL524341 NTE524341:NTP524341 NJI524341:NJT524341 MZM524341:MZX524341 MPQ524341:MQB524341 MFU524341:MGF524341 LVY524341:LWJ524341 LMC524341:LMN524341 LCG524341:LCR524341 KSK524341:KSV524341 KIO524341:KIZ524341 JYS524341:JZD524341 JOW524341:JPH524341 JFA524341:JFL524341 IVE524341:IVP524341 ILI524341:ILT524341 IBM524341:IBX524341 HRQ524341:HSB524341 HHU524341:HIF524341 GXY524341:GYJ524341 GOC524341:GON524341 GEG524341:GER524341 FUK524341:FUV524341 FKO524341:FKZ524341 FAS524341:FBD524341 EQW524341:ERH524341 EHA524341:EHL524341 DXE524341:DXP524341 DNI524341:DNT524341 DDM524341:DDX524341 CTQ524341:CUB524341 CJU524341:CKF524341 BZY524341:CAJ524341 BQC524341:BQN524341 BGG524341:BGR524341 AWK524341:AWV524341 AMO524341:AMZ524341 ACS524341:ADD524341 SW524341:TH524341 JA524341:JL524341 E524341:P524341 WVM458805:WVX458805 WLQ458805:WMB458805 WBU458805:WCF458805 VRY458805:VSJ458805 VIC458805:VIN458805 UYG458805:UYR458805 UOK458805:UOV458805 UEO458805:UEZ458805 TUS458805:TVD458805 TKW458805:TLH458805 TBA458805:TBL458805 SRE458805:SRP458805 SHI458805:SHT458805 RXM458805:RXX458805 RNQ458805:ROB458805 RDU458805:REF458805 QTY458805:QUJ458805 QKC458805:QKN458805 QAG458805:QAR458805 PQK458805:PQV458805 PGO458805:PGZ458805 OWS458805:OXD458805 OMW458805:ONH458805 ODA458805:ODL458805 NTE458805:NTP458805 NJI458805:NJT458805 MZM458805:MZX458805 MPQ458805:MQB458805 MFU458805:MGF458805 LVY458805:LWJ458805 LMC458805:LMN458805 LCG458805:LCR458805 KSK458805:KSV458805 KIO458805:KIZ458805 JYS458805:JZD458805 JOW458805:JPH458805 JFA458805:JFL458805 IVE458805:IVP458805 ILI458805:ILT458805 IBM458805:IBX458805 HRQ458805:HSB458805 HHU458805:HIF458805 GXY458805:GYJ458805 GOC458805:GON458805 GEG458805:GER458805 FUK458805:FUV458805 FKO458805:FKZ458805 FAS458805:FBD458805 EQW458805:ERH458805 EHA458805:EHL458805 DXE458805:DXP458805 DNI458805:DNT458805 DDM458805:DDX458805 CTQ458805:CUB458805 CJU458805:CKF458805 BZY458805:CAJ458805 BQC458805:BQN458805 BGG458805:BGR458805 AWK458805:AWV458805 AMO458805:AMZ458805 ACS458805:ADD458805 SW458805:TH458805 JA458805:JL458805 E458805:P458805 WVM393269:WVX393269 WLQ393269:WMB393269 WBU393269:WCF393269 VRY393269:VSJ393269 VIC393269:VIN393269 UYG393269:UYR393269 UOK393269:UOV393269 UEO393269:UEZ393269 TUS393269:TVD393269 TKW393269:TLH393269 TBA393269:TBL393269 SRE393269:SRP393269 SHI393269:SHT393269 RXM393269:RXX393269 RNQ393269:ROB393269 RDU393269:REF393269 QTY393269:QUJ393269 QKC393269:QKN393269 QAG393269:QAR393269 PQK393269:PQV393269 PGO393269:PGZ393269 OWS393269:OXD393269 OMW393269:ONH393269 ODA393269:ODL393269 NTE393269:NTP393269 NJI393269:NJT393269 MZM393269:MZX393269 MPQ393269:MQB393269 MFU393269:MGF393269 LVY393269:LWJ393269 LMC393269:LMN393269 LCG393269:LCR393269 KSK393269:KSV393269 KIO393269:KIZ393269 JYS393269:JZD393269 JOW393269:JPH393269 JFA393269:JFL393269 IVE393269:IVP393269 ILI393269:ILT393269 IBM393269:IBX393269 HRQ393269:HSB393269 HHU393269:HIF393269 GXY393269:GYJ393269 GOC393269:GON393269 GEG393269:GER393269 FUK393269:FUV393269 FKO393269:FKZ393269 FAS393269:FBD393269 EQW393269:ERH393269 EHA393269:EHL393269 DXE393269:DXP393269 DNI393269:DNT393269 DDM393269:DDX393269 CTQ393269:CUB393269 CJU393269:CKF393269 BZY393269:CAJ393269 BQC393269:BQN393269 BGG393269:BGR393269 AWK393269:AWV393269 AMO393269:AMZ393269 ACS393269:ADD393269 SW393269:TH393269 JA393269:JL393269 E393269:P393269 WVM327733:WVX327733 WLQ327733:WMB327733 WBU327733:WCF327733 VRY327733:VSJ327733 VIC327733:VIN327733 UYG327733:UYR327733 UOK327733:UOV327733 UEO327733:UEZ327733 TUS327733:TVD327733 TKW327733:TLH327733 TBA327733:TBL327733 SRE327733:SRP327733 SHI327733:SHT327733 RXM327733:RXX327733 RNQ327733:ROB327733 RDU327733:REF327733 QTY327733:QUJ327733 QKC327733:QKN327733 QAG327733:QAR327733 PQK327733:PQV327733 PGO327733:PGZ327733 OWS327733:OXD327733 OMW327733:ONH327733 ODA327733:ODL327733 NTE327733:NTP327733 NJI327733:NJT327733 MZM327733:MZX327733 MPQ327733:MQB327733 MFU327733:MGF327733 LVY327733:LWJ327733 LMC327733:LMN327733 LCG327733:LCR327733 KSK327733:KSV327733 KIO327733:KIZ327733 JYS327733:JZD327733 JOW327733:JPH327733 JFA327733:JFL327733 IVE327733:IVP327733 ILI327733:ILT327733 IBM327733:IBX327733 HRQ327733:HSB327733 HHU327733:HIF327733 GXY327733:GYJ327733 GOC327733:GON327733 GEG327733:GER327733 FUK327733:FUV327733 FKO327733:FKZ327733 FAS327733:FBD327733 EQW327733:ERH327733 EHA327733:EHL327733 DXE327733:DXP327733 DNI327733:DNT327733 DDM327733:DDX327733 CTQ327733:CUB327733 CJU327733:CKF327733 BZY327733:CAJ327733 BQC327733:BQN327733 BGG327733:BGR327733 AWK327733:AWV327733 AMO327733:AMZ327733 ACS327733:ADD327733 SW327733:TH327733 JA327733:JL327733 E327733:P327733 WVM262197:WVX262197 WLQ262197:WMB262197 WBU262197:WCF262197 VRY262197:VSJ262197 VIC262197:VIN262197 UYG262197:UYR262197 UOK262197:UOV262197 UEO262197:UEZ262197 TUS262197:TVD262197 TKW262197:TLH262197 TBA262197:TBL262197 SRE262197:SRP262197 SHI262197:SHT262197 RXM262197:RXX262197 RNQ262197:ROB262197 RDU262197:REF262197 QTY262197:QUJ262197 QKC262197:QKN262197 QAG262197:QAR262197 PQK262197:PQV262197 PGO262197:PGZ262197 OWS262197:OXD262197 OMW262197:ONH262197 ODA262197:ODL262197 NTE262197:NTP262197 NJI262197:NJT262197 MZM262197:MZX262197 MPQ262197:MQB262197 MFU262197:MGF262197 LVY262197:LWJ262197 LMC262197:LMN262197 LCG262197:LCR262197 KSK262197:KSV262197 KIO262197:KIZ262197 JYS262197:JZD262197 JOW262197:JPH262197 JFA262197:JFL262197 IVE262197:IVP262197 ILI262197:ILT262197 IBM262197:IBX262197 HRQ262197:HSB262197 HHU262197:HIF262197 GXY262197:GYJ262197 GOC262197:GON262197 GEG262197:GER262197 FUK262197:FUV262197 FKO262197:FKZ262197 FAS262197:FBD262197 EQW262197:ERH262197 EHA262197:EHL262197 DXE262197:DXP262197 DNI262197:DNT262197 DDM262197:DDX262197 CTQ262197:CUB262197 CJU262197:CKF262197 BZY262197:CAJ262197 BQC262197:BQN262197 BGG262197:BGR262197 AWK262197:AWV262197 AMO262197:AMZ262197 ACS262197:ADD262197 SW262197:TH262197 JA262197:JL262197 E262197:P262197 WVM196661:WVX196661 WLQ196661:WMB196661 WBU196661:WCF196661 VRY196661:VSJ196661 VIC196661:VIN196661 UYG196661:UYR196661 UOK196661:UOV196661 UEO196661:UEZ196661 TUS196661:TVD196661 TKW196661:TLH196661 TBA196661:TBL196661 SRE196661:SRP196661 SHI196661:SHT196661 RXM196661:RXX196661 RNQ196661:ROB196661 RDU196661:REF196661 QTY196661:QUJ196661 QKC196661:QKN196661 QAG196661:QAR196661 PQK196661:PQV196661 PGO196661:PGZ196661 OWS196661:OXD196661 OMW196661:ONH196661 ODA196661:ODL196661 NTE196661:NTP196661 NJI196661:NJT196661 MZM196661:MZX196661 MPQ196661:MQB196661 MFU196661:MGF196661 LVY196661:LWJ196661 LMC196661:LMN196661 LCG196661:LCR196661 KSK196661:KSV196661 KIO196661:KIZ196661 JYS196661:JZD196661 JOW196661:JPH196661 JFA196661:JFL196661 IVE196661:IVP196661 ILI196661:ILT196661 IBM196661:IBX196661 HRQ196661:HSB196661 HHU196661:HIF196661 GXY196661:GYJ196661 GOC196661:GON196661 GEG196661:GER196661 FUK196661:FUV196661 FKO196661:FKZ196661 FAS196661:FBD196661 EQW196661:ERH196661 EHA196661:EHL196661 DXE196661:DXP196661 DNI196661:DNT196661 DDM196661:DDX196661 CTQ196661:CUB196661 CJU196661:CKF196661 BZY196661:CAJ196661 BQC196661:BQN196661 BGG196661:BGR196661 AWK196661:AWV196661 AMO196661:AMZ196661 ACS196661:ADD196661 SW196661:TH196661 JA196661:JL196661 E196661:P196661 WVM131125:WVX131125 WLQ131125:WMB131125 WBU131125:WCF131125 VRY131125:VSJ131125 VIC131125:VIN131125 UYG131125:UYR131125 UOK131125:UOV131125 UEO131125:UEZ131125 TUS131125:TVD131125 TKW131125:TLH131125 TBA131125:TBL131125 SRE131125:SRP131125 SHI131125:SHT131125 RXM131125:RXX131125 RNQ131125:ROB131125 RDU131125:REF131125 QTY131125:QUJ131125 QKC131125:QKN131125 QAG131125:QAR131125 PQK131125:PQV131125 PGO131125:PGZ131125 OWS131125:OXD131125 OMW131125:ONH131125 ODA131125:ODL131125 NTE131125:NTP131125 NJI131125:NJT131125 MZM131125:MZX131125 MPQ131125:MQB131125 MFU131125:MGF131125 LVY131125:LWJ131125 LMC131125:LMN131125 LCG131125:LCR131125 KSK131125:KSV131125 KIO131125:KIZ131125 JYS131125:JZD131125 JOW131125:JPH131125 JFA131125:JFL131125 IVE131125:IVP131125 ILI131125:ILT131125 IBM131125:IBX131125 HRQ131125:HSB131125 HHU131125:HIF131125 GXY131125:GYJ131125 GOC131125:GON131125 GEG131125:GER131125 FUK131125:FUV131125 FKO131125:FKZ131125 FAS131125:FBD131125 EQW131125:ERH131125 EHA131125:EHL131125 DXE131125:DXP131125 DNI131125:DNT131125 DDM131125:DDX131125 CTQ131125:CUB131125 CJU131125:CKF131125 BZY131125:CAJ131125 BQC131125:BQN131125 BGG131125:BGR131125 AWK131125:AWV131125 AMO131125:AMZ131125 ACS131125:ADD131125 SW131125:TH131125 JA131125:JL131125 E131125:P131125 WVM65589:WVX65589 WLQ65589:WMB65589 WBU65589:WCF65589 VRY65589:VSJ65589 VIC65589:VIN65589 UYG65589:UYR65589 UOK65589:UOV65589 UEO65589:UEZ65589 TUS65589:TVD65589 TKW65589:TLH65589 TBA65589:TBL65589 SRE65589:SRP65589 SHI65589:SHT65589 RXM65589:RXX65589 RNQ65589:ROB65589 RDU65589:REF65589 QTY65589:QUJ65589 QKC65589:QKN65589 QAG65589:QAR65589 PQK65589:PQV65589 PGO65589:PGZ65589 OWS65589:OXD65589 OMW65589:ONH65589 ODA65589:ODL65589 NTE65589:NTP65589 NJI65589:NJT65589 MZM65589:MZX65589 MPQ65589:MQB65589 MFU65589:MGF65589 LVY65589:LWJ65589 LMC65589:LMN65589 LCG65589:LCR65589 KSK65589:KSV65589 KIO65589:KIZ65589 JYS65589:JZD65589 JOW65589:JPH65589 JFA65589:JFL65589 IVE65589:IVP65589 ILI65589:ILT65589 IBM65589:IBX65589 HRQ65589:HSB65589 HHU65589:HIF65589 GXY65589:GYJ65589 GOC65589:GON65589 GEG65589:GER65589 FUK65589:FUV65589 FKO65589:FKZ65589 FAS65589:FBD65589 EQW65589:ERH65589 EHA65589:EHL65589 DXE65589:DXP65589 DNI65589:DNT65589 DDM65589:DDX65589 CTQ65589:CUB65589 CJU65589:CKF65589 BZY65589:CAJ65589 BQC65589:BQN65589 BGG65589:BGR65589 AWK65589:AWV65589 AMO65589:AMZ65589 ACS65589:ADD65589 SW65589:TH65589 JA65589:JL65589 E65593:P65593" xr:uid="{00000000-0002-0000-0100-000005000000}">
      <formula1>#REF!</formula1>
    </dataValidation>
    <dataValidation type="list" allowBlank="1" showInputMessage="1" showErrorMessage="1" sqref="JA33:JL33 WVM64:WVX64 WLQ64:WMB64 WBU64:WCF64 VRY64:VSJ64 VIC64:VIN64 UYG64:UYR64 UOK64:UOV64 UEO64:UEZ64 TUS64:TVD64 TKW64:TLH64 TBA64:TBL64 SRE64:SRP64 SHI64:SHT64 RXM64:RXX64 RNQ64:ROB64 RDU64:REF64 QTY64:QUJ64 QKC64:QKN64 QAG64:QAR64 PQK64:PQV64 PGO64:PGZ64 OWS64:OXD64 OMW64:ONH64 ODA64:ODL64 NTE64:NTP64 NJI64:NJT64 MZM64:MZX64 MPQ64:MQB64 MFU64:MGF64 LVY64:LWJ64 LMC64:LMN64 LCG64:LCR64 KSK64:KSV64 KIO64:KIZ64 JYS64:JZD64 JOW64:JPH64 JFA64:JFL64 IVE64:IVP64 ILI64:ILT64 IBM64:IBX64 HRQ64:HSB64 HHU64:HIF64 GXY64:GYJ64 GOC64:GON64 GEG64:GER64 FUK64:FUV64 FKO64:FKZ64 FAS64:FBD64 EQW64:ERH64 EHA64:EHL64 DXE64:DXP64 DNI64:DNT64 DDM64:DDX64 CTQ64:CUB64 CJU64:CKF64 BZY64:CAJ64 BQC64:BQN64 BGG64:BGR64 AWK64:AWV64 AMO64:AMZ64 ACS64:ADD64 SW64:TH64 JA64:JL64 WVM983101:WVX983101 WLQ983101:WMB983101 WBU983101:WCF983101 VRY983101:VSJ983101 VIC983101:VIN983101 UYG983101:UYR983101 UOK983101:UOV983101 UEO983101:UEZ983101 TUS983101:TVD983101 TKW983101:TLH983101 TBA983101:TBL983101 SRE983101:SRP983101 SHI983101:SHT983101 RXM983101:RXX983101 RNQ983101:ROB983101 RDU983101:REF983101 QTY983101:QUJ983101 QKC983101:QKN983101 QAG983101:QAR983101 PQK983101:PQV983101 PGO983101:PGZ983101 OWS983101:OXD983101 OMW983101:ONH983101 ODA983101:ODL983101 NTE983101:NTP983101 NJI983101:NJT983101 MZM983101:MZX983101 MPQ983101:MQB983101 MFU983101:MGF983101 LVY983101:LWJ983101 LMC983101:LMN983101 LCG983101:LCR983101 KSK983101:KSV983101 KIO983101:KIZ983101 JYS983101:JZD983101 JOW983101:JPH983101 JFA983101:JFL983101 IVE983101:IVP983101 ILI983101:ILT983101 IBM983101:IBX983101 HRQ983101:HSB983101 HHU983101:HIF983101 GXY983101:GYJ983101 GOC983101:GON983101 GEG983101:GER983101 FUK983101:FUV983101 FKO983101:FKZ983101 FAS983101:FBD983101 EQW983101:ERH983101 EHA983101:EHL983101 DXE983101:DXP983101 DNI983101:DNT983101 DDM983101:DDX983101 CTQ983101:CUB983101 CJU983101:CKF983101 BZY983101:CAJ983101 BQC983101:BQN983101 BGG983101:BGR983101 AWK983101:AWV983101 AMO983101:AMZ983101 ACS983101:ADD983101 SW983101:TH983101 JA983101:JL983101 E983101:P983101 WVM917565:WVX917565 WLQ917565:WMB917565 WBU917565:WCF917565 VRY917565:VSJ917565 VIC917565:VIN917565 UYG917565:UYR917565 UOK917565:UOV917565 UEO917565:UEZ917565 TUS917565:TVD917565 TKW917565:TLH917565 TBA917565:TBL917565 SRE917565:SRP917565 SHI917565:SHT917565 RXM917565:RXX917565 RNQ917565:ROB917565 RDU917565:REF917565 QTY917565:QUJ917565 QKC917565:QKN917565 QAG917565:QAR917565 PQK917565:PQV917565 PGO917565:PGZ917565 OWS917565:OXD917565 OMW917565:ONH917565 ODA917565:ODL917565 NTE917565:NTP917565 NJI917565:NJT917565 MZM917565:MZX917565 MPQ917565:MQB917565 MFU917565:MGF917565 LVY917565:LWJ917565 LMC917565:LMN917565 LCG917565:LCR917565 KSK917565:KSV917565 KIO917565:KIZ917565 JYS917565:JZD917565 JOW917565:JPH917565 JFA917565:JFL917565 IVE917565:IVP917565 ILI917565:ILT917565 IBM917565:IBX917565 HRQ917565:HSB917565 HHU917565:HIF917565 GXY917565:GYJ917565 GOC917565:GON917565 GEG917565:GER917565 FUK917565:FUV917565 FKO917565:FKZ917565 FAS917565:FBD917565 EQW917565:ERH917565 EHA917565:EHL917565 DXE917565:DXP917565 DNI917565:DNT917565 DDM917565:DDX917565 CTQ917565:CUB917565 CJU917565:CKF917565 BZY917565:CAJ917565 BQC917565:BQN917565 BGG917565:BGR917565 AWK917565:AWV917565 AMO917565:AMZ917565 ACS917565:ADD917565 SW917565:TH917565 JA917565:JL917565 E917565:P917565 WVM852029:WVX852029 WLQ852029:WMB852029 WBU852029:WCF852029 VRY852029:VSJ852029 VIC852029:VIN852029 UYG852029:UYR852029 UOK852029:UOV852029 UEO852029:UEZ852029 TUS852029:TVD852029 TKW852029:TLH852029 TBA852029:TBL852029 SRE852029:SRP852029 SHI852029:SHT852029 RXM852029:RXX852029 RNQ852029:ROB852029 RDU852029:REF852029 QTY852029:QUJ852029 QKC852029:QKN852029 QAG852029:QAR852029 PQK852029:PQV852029 PGO852029:PGZ852029 OWS852029:OXD852029 OMW852029:ONH852029 ODA852029:ODL852029 NTE852029:NTP852029 NJI852029:NJT852029 MZM852029:MZX852029 MPQ852029:MQB852029 MFU852029:MGF852029 LVY852029:LWJ852029 LMC852029:LMN852029 LCG852029:LCR852029 KSK852029:KSV852029 KIO852029:KIZ852029 JYS852029:JZD852029 JOW852029:JPH852029 JFA852029:JFL852029 IVE852029:IVP852029 ILI852029:ILT852029 IBM852029:IBX852029 HRQ852029:HSB852029 HHU852029:HIF852029 GXY852029:GYJ852029 GOC852029:GON852029 GEG852029:GER852029 FUK852029:FUV852029 FKO852029:FKZ852029 FAS852029:FBD852029 EQW852029:ERH852029 EHA852029:EHL852029 DXE852029:DXP852029 DNI852029:DNT852029 DDM852029:DDX852029 CTQ852029:CUB852029 CJU852029:CKF852029 BZY852029:CAJ852029 BQC852029:BQN852029 BGG852029:BGR852029 AWK852029:AWV852029 AMO852029:AMZ852029 ACS852029:ADD852029 SW852029:TH852029 JA852029:JL852029 E852029:P852029 WVM786493:WVX786493 WLQ786493:WMB786493 WBU786493:WCF786493 VRY786493:VSJ786493 VIC786493:VIN786493 UYG786493:UYR786493 UOK786493:UOV786493 UEO786493:UEZ786493 TUS786493:TVD786493 TKW786493:TLH786493 TBA786493:TBL786493 SRE786493:SRP786493 SHI786493:SHT786493 RXM786493:RXX786493 RNQ786493:ROB786493 RDU786493:REF786493 QTY786493:QUJ786493 QKC786493:QKN786493 QAG786493:QAR786493 PQK786493:PQV786493 PGO786493:PGZ786493 OWS786493:OXD786493 OMW786493:ONH786493 ODA786493:ODL786493 NTE786493:NTP786493 NJI786493:NJT786493 MZM786493:MZX786493 MPQ786493:MQB786493 MFU786493:MGF786493 LVY786493:LWJ786493 LMC786493:LMN786493 LCG786493:LCR786493 KSK786493:KSV786493 KIO786493:KIZ786493 JYS786493:JZD786493 JOW786493:JPH786493 JFA786493:JFL786493 IVE786493:IVP786493 ILI786493:ILT786493 IBM786493:IBX786493 HRQ786493:HSB786493 HHU786493:HIF786493 GXY786493:GYJ786493 GOC786493:GON786493 GEG786493:GER786493 FUK786493:FUV786493 FKO786493:FKZ786493 FAS786493:FBD786493 EQW786493:ERH786493 EHA786493:EHL786493 DXE786493:DXP786493 DNI786493:DNT786493 DDM786493:DDX786493 CTQ786493:CUB786493 CJU786493:CKF786493 BZY786493:CAJ786493 BQC786493:BQN786493 BGG786493:BGR786493 AWK786493:AWV786493 AMO786493:AMZ786493 ACS786493:ADD786493 SW786493:TH786493 JA786493:JL786493 E786493:P786493 WVM720957:WVX720957 WLQ720957:WMB720957 WBU720957:WCF720957 VRY720957:VSJ720957 VIC720957:VIN720957 UYG720957:UYR720957 UOK720957:UOV720957 UEO720957:UEZ720957 TUS720957:TVD720957 TKW720957:TLH720957 TBA720957:TBL720957 SRE720957:SRP720957 SHI720957:SHT720957 RXM720957:RXX720957 RNQ720957:ROB720957 RDU720957:REF720957 QTY720957:QUJ720957 QKC720957:QKN720957 QAG720957:QAR720957 PQK720957:PQV720957 PGO720957:PGZ720957 OWS720957:OXD720957 OMW720957:ONH720957 ODA720957:ODL720957 NTE720957:NTP720957 NJI720957:NJT720957 MZM720957:MZX720957 MPQ720957:MQB720957 MFU720957:MGF720957 LVY720957:LWJ720957 LMC720957:LMN720957 LCG720957:LCR720957 KSK720957:KSV720957 KIO720957:KIZ720957 JYS720957:JZD720957 JOW720957:JPH720957 JFA720957:JFL720957 IVE720957:IVP720957 ILI720957:ILT720957 IBM720957:IBX720957 HRQ720957:HSB720957 HHU720957:HIF720957 GXY720957:GYJ720957 GOC720957:GON720957 GEG720957:GER720957 FUK720957:FUV720957 FKO720957:FKZ720957 FAS720957:FBD720957 EQW720957:ERH720957 EHA720957:EHL720957 DXE720957:DXP720957 DNI720957:DNT720957 DDM720957:DDX720957 CTQ720957:CUB720957 CJU720957:CKF720957 BZY720957:CAJ720957 BQC720957:BQN720957 BGG720957:BGR720957 AWK720957:AWV720957 AMO720957:AMZ720957 ACS720957:ADD720957 SW720957:TH720957 JA720957:JL720957 E720957:P720957 WVM655421:WVX655421 WLQ655421:WMB655421 WBU655421:WCF655421 VRY655421:VSJ655421 VIC655421:VIN655421 UYG655421:UYR655421 UOK655421:UOV655421 UEO655421:UEZ655421 TUS655421:TVD655421 TKW655421:TLH655421 TBA655421:TBL655421 SRE655421:SRP655421 SHI655421:SHT655421 RXM655421:RXX655421 RNQ655421:ROB655421 RDU655421:REF655421 QTY655421:QUJ655421 QKC655421:QKN655421 QAG655421:QAR655421 PQK655421:PQV655421 PGO655421:PGZ655421 OWS655421:OXD655421 OMW655421:ONH655421 ODA655421:ODL655421 NTE655421:NTP655421 NJI655421:NJT655421 MZM655421:MZX655421 MPQ655421:MQB655421 MFU655421:MGF655421 LVY655421:LWJ655421 LMC655421:LMN655421 LCG655421:LCR655421 KSK655421:KSV655421 KIO655421:KIZ655421 JYS655421:JZD655421 JOW655421:JPH655421 JFA655421:JFL655421 IVE655421:IVP655421 ILI655421:ILT655421 IBM655421:IBX655421 HRQ655421:HSB655421 HHU655421:HIF655421 GXY655421:GYJ655421 GOC655421:GON655421 GEG655421:GER655421 FUK655421:FUV655421 FKO655421:FKZ655421 FAS655421:FBD655421 EQW655421:ERH655421 EHA655421:EHL655421 DXE655421:DXP655421 DNI655421:DNT655421 DDM655421:DDX655421 CTQ655421:CUB655421 CJU655421:CKF655421 BZY655421:CAJ655421 BQC655421:BQN655421 BGG655421:BGR655421 AWK655421:AWV655421 AMO655421:AMZ655421 ACS655421:ADD655421 SW655421:TH655421 JA655421:JL655421 E655421:P655421 WVM589885:WVX589885 WLQ589885:WMB589885 WBU589885:WCF589885 VRY589885:VSJ589885 VIC589885:VIN589885 UYG589885:UYR589885 UOK589885:UOV589885 UEO589885:UEZ589885 TUS589885:TVD589885 TKW589885:TLH589885 TBA589885:TBL589885 SRE589885:SRP589885 SHI589885:SHT589885 RXM589885:RXX589885 RNQ589885:ROB589885 RDU589885:REF589885 QTY589885:QUJ589885 QKC589885:QKN589885 QAG589885:QAR589885 PQK589885:PQV589885 PGO589885:PGZ589885 OWS589885:OXD589885 OMW589885:ONH589885 ODA589885:ODL589885 NTE589885:NTP589885 NJI589885:NJT589885 MZM589885:MZX589885 MPQ589885:MQB589885 MFU589885:MGF589885 LVY589885:LWJ589885 LMC589885:LMN589885 LCG589885:LCR589885 KSK589885:KSV589885 KIO589885:KIZ589885 JYS589885:JZD589885 JOW589885:JPH589885 JFA589885:JFL589885 IVE589885:IVP589885 ILI589885:ILT589885 IBM589885:IBX589885 HRQ589885:HSB589885 HHU589885:HIF589885 GXY589885:GYJ589885 GOC589885:GON589885 GEG589885:GER589885 FUK589885:FUV589885 FKO589885:FKZ589885 FAS589885:FBD589885 EQW589885:ERH589885 EHA589885:EHL589885 DXE589885:DXP589885 DNI589885:DNT589885 DDM589885:DDX589885 CTQ589885:CUB589885 CJU589885:CKF589885 BZY589885:CAJ589885 BQC589885:BQN589885 BGG589885:BGR589885 AWK589885:AWV589885 AMO589885:AMZ589885 ACS589885:ADD589885 SW589885:TH589885 JA589885:JL589885 E589885:P589885 WVM524349:WVX524349 WLQ524349:WMB524349 WBU524349:WCF524349 VRY524349:VSJ524349 VIC524349:VIN524349 UYG524349:UYR524349 UOK524349:UOV524349 UEO524349:UEZ524349 TUS524349:TVD524349 TKW524349:TLH524349 TBA524349:TBL524349 SRE524349:SRP524349 SHI524349:SHT524349 RXM524349:RXX524349 RNQ524349:ROB524349 RDU524349:REF524349 QTY524349:QUJ524349 QKC524349:QKN524349 QAG524349:QAR524349 PQK524349:PQV524349 PGO524349:PGZ524349 OWS524349:OXD524349 OMW524349:ONH524349 ODA524349:ODL524349 NTE524349:NTP524349 NJI524349:NJT524349 MZM524349:MZX524349 MPQ524349:MQB524349 MFU524349:MGF524349 LVY524349:LWJ524349 LMC524349:LMN524349 LCG524349:LCR524349 KSK524349:KSV524349 KIO524349:KIZ524349 JYS524349:JZD524349 JOW524349:JPH524349 JFA524349:JFL524349 IVE524349:IVP524349 ILI524349:ILT524349 IBM524349:IBX524349 HRQ524349:HSB524349 HHU524349:HIF524349 GXY524349:GYJ524349 GOC524349:GON524349 GEG524349:GER524349 FUK524349:FUV524349 FKO524349:FKZ524349 FAS524349:FBD524349 EQW524349:ERH524349 EHA524349:EHL524349 DXE524349:DXP524349 DNI524349:DNT524349 DDM524349:DDX524349 CTQ524349:CUB524349 CJU524349:CKF524349 BZY524349:CAJ524349 BQC524349:BQN524349 BGG524349:BGR524349 AWK524349:AWV524349 AMO524349:AMZ524349 ACS524349:ADD524349 SW524349:TH524349 JA524349:JL524349 E524349:P524349 WVM458813:WVX458813 WLQ458813:WMB458813 WBU458813:WCF458813 VRY458813:VSJ458813 VIC458813:VIN458813 UYG458813:UYR458813 UOK458813:UOV458813 UEO458813:UEZ458813 TUS458813:TVD458813 TKW458813:TLH458813 TBA458813:TBL458813 SRE458813:SRP458813 SHI458813:SHT458813 RXM458813:RXX458813 RNQ458813:ROB458813 RDU458813:REF458813 QTY458813:QUJ458813 QKC458813:QKN458813 QAG458813:QAR458813 PQK458813:PQV458813 PGO458813:PGZ458813 OWS458813:OXD458813 OMW458813:ONH458813 ODA458813:ODL458813 NTE458813:NTP458813 NJI458813:NJT458813 MZM458813:MZX458813 MPQ458813:MQB458813 MFU458813:MGF458813 LVY458813:LWJ458813 LMC458813:LMN458813 LCG458813:LCR458813 KSK458813:KSV458813 KIO458813:KIZ458813 JYS458813:JZD458813 JOW458813:JPH458813 JFA458813:JFL458813 IVE458813:IVP458813 ILI458813:ILT458813 IBM458813:IBX458813 HRQ458813:HSB458813 HHU458813:HIF458813 GXY458813:GYJ458813 GOC458813:GON458813 GEG458813:GER458813 FUK458813:FUV458813 FKO458813:FKZ458813 FAS458813:FBD458813 EQW458813:ERH458813 EHA458813:EHL458813 DXE458813:DXP458813 DNI458813:DNT458813 DDM458813:DDX458813 CTQ458813:CUB458813 CJU458813:CKF458813 BZY458813:CAJ458813 BQC458813:BQN458813 BGG458813:BGR458813 AWK458813:AWV458813 AMO458813:AMZ458813 ACS458813:ADD458813 SW458813:TH458813 JA458813:JL458813 E458813:P458813 WVM393277:WVX393277 WLQ393277:WMB393277 WBU393277:WCF393277 VRY393277:VSJ393277 VIC393277:VIN393277 UYG393277:UYR393277 UOK393277:UOV393277 UEO393277:UEZ393277 TUS393277:TVD393277 TKW393277:TLH393277 TBA393277:TBL393277 SRE393277:SRP393277 SHI393277:SHT393277 RXM393277:RXX393277 RNQ393277:ROB393277 RDU393277:REF393277 QTY393277:QUJ393277 QKC393277:QKN393277 QAG393277:QAR393277 PQK393277:PQV393277 PGO393277:PGZ393277 OWS393277:OXD393277 OMW393277:ONH393277 ODA393277:ODL393277 NTE393277:NTP393277 NJI393277:NJT393277 MZM393277:MZX393277 MPQ393277:MQB393277 MFU393277:MGF393277 LVY393277:LWJ393277 LMC393277:LMN393277 LCG393277:LCR393277 KSK393277:KSV393277 KIO393277:KIZ393277 JYS393277:JZD393277 JOW393277:JPH393277 JFA393277:JFL393277 IVE393277:IVP393277 ILI393277:ILT393277 IBM393277:IBX393277 HRQ393277:HSB393277 HHU393277:HIF393277 GXY393277:GYJ393277 GOC393277:GON393277 GEG393277:GER393277 FUK393277:FUV393277 FKO393277:FKZ393277 FAS393277:FBD393277 EQW393277:ERH393277 EHA393277:EHL393277 DXE393277:DXP393277 DNI393277:DNT393277 DDM393277:DDX393277 CTQ393277:CUB393277 CJU393277:CKF393277 BZY393277:CAJ393277 BQC393277:BQN393277 BGG393277:BGR393277 AWK393277:AWV393277 AMO393277:AMZ393277 ACS393277:ADD393277 SW393277:TH393277 JA393277:JL393277 E393277:P393277 WVM327741:WVX327741 WLQ327741:WMB327741 WBU327741:WCF327741 VRY327741:VSJ327741 VIC327741:VIN327741 UYG327741:UYR327741 UOK327741:UOV327741 UEO327741:UEZ327741 TUS327741:TVD327741 TKW327741:TLH327741 TBA327741:TBL327741 SRE327741:SRP327741 SHI327741:SHT327741 RXM327741:RXX327741 RNQ327741:ROB327741 RDU327741:REF327741 QTY327741:QUJ327741 QKC327741:QKN327741 QAG327741:QAR327741 PQK327741:PQV327741 PGO327741:PGZ327741 OWS327741:OXD327741 OMW327741:ONH327741 ODA327741:ODL327741 NTE327741:NTP327741 NJI327741:NJT327741 MZM327741:MZX327741 MPQ327741:MQB327741 MFU327741:MGF327741 LVY327741:LWJ327741 LMC327741:LMN327741 LCG327741:LCR327741 KSK327741:KSV327741 KIO327741:KIZ327741 JYS327741:JZD327741 JOW327741:JPH327741 JFA327741:JFL327741 IVE327741:IVP327741 ILI327741:ILT327741 IBM327741:IBX327741 HRQ327741:HSB327741 HHU327741:HIF327741 GXY327741:GYJ327741 GOC327741:GON327741 GEG327741:GER327741 FUK327741:FUV327741 FKO327741:FKZ327741 FAS327741:FBD327741 EQW327741:ERH327741 EHA327741:EHL327741 DXE327741:DXP327741 DNI327741:DNT327741 DDM327741:DDX327741 CTQ327741:CUB327741 CJU327741:CKF327741 BZY327741:CAJ327741 BQC327741:BQN327741 BGG327741:BGR327741 AWK327741:AWV327741 AMO327741:AMZ327741 ACS327741:ADD327741 SW327741:TH327741 JA327741:JL327741 E327741:P327741 WVM262205:WVX262205 WLQ262205:WMB262205 WBU262205:WCF262205 VRY262205:VSJ262205 VIC262205:VIN262205 UYG262205:UYR262205 UOK262205:UOV262205 UEO262205:UEZ262205 TUS262205:TVD262205 TKW262205:TLH262205 TBA262205:TBL262205 SRE262205:SRP262205 SHI262205:SHT262205 RXM262205:RXX262205 RNQ262205:ROB262205 RDU262205:REF262205 QTY262205:QUJ262205 QKC262205:QKN262205 QAG262205:QAR262205 PQK262205:PQV262205 PGO262205:PGZ262205 OWS262205:OXD262205 OMW262205:ONH262205 ODA262205:ODL262205 NTE262205:NTP262205 NJI262205:NJT262205 MZM262205:MZX262205 MPQ262205:MQB262205 MFU262205:MGF262205 LVY262205:LWJ262205 LMC262205:LMN262205 LCG262205:LCR262205 KSK262205:KSV262205 KIO262205:KIZ262205 JYS262205:JZD262205 JOW262205:JPH262205 JFA262205:JFL262205 IVE262205:IVP262205 ILI262205:ILT262205 IBM262205:IBX262205 HRQ262205:HSB262205 HHU262205:HIF262205 GXY262205:GYJ262205 GOC262205:GON262205 GEG262205:GER262205 FUK262205:FUV262205 FKO262205:FKZ262205 FAS262205:FBD262205 EQW262205:ERH262205 EHA262205:EHL262205 DXE262205:DXP262205 DNI262205:DNT262205 DDM262205:DDX262205 CTQ262205:CUB262205 CJU262205:CKF262205 BZY262205:CAJ262205 BQC262205:BQN262205 BGG262205:BGR262205 AWK262205:AWV262205 AMO262205:AMZ262205 ACS262205:ADD262205 SW262205:TH262205 JA262205:JL262205 E262205:P262205 WVM196669:WVX196669 WLQ196669:WMB196669 WBU196669:WCF196669 VRY196669:VSJ196669 VIC196669:VIN196669 UYG196669:UYR196669 UOK196669:UOV196669 UEO196669:UEZ196669 TUS196669:TVD196669 TKW196669:TLH196669 TBA196669:TBL196669 SRE196669:SRP196669 SHI196669:SHT196669 RXM196669:RXX196669 RNQ196669:ROB196669 RDU196669:REF196669 QTY196669:QUJ196669 QKC196669:QKN196669 QAG196669:QAR196669 PQK196669:PQV196669 PGO196669:PGZ196669 OWS196669:OXD196669 OMW196669:ONH196669 ODA196669:ODL196669 NTE196669:NTP196669 NJI196669:NJT196669 MZM196669:MZX196669 MPQ196669:MQB196669 MFU196669:MGF196669 LVY196669:LWJ196669 LMC196669:LMN196669 LCG196669:LCR196669 KSK196669:KSV196669 KIO196669:KIZ196669 JYS196669:JZD196669 JOW196669:JPH196669 JFA196669:JFL196669 IVE196669:IVP196669 ILI196669:ILT196669 IBM196669:IBX196669 HRQ196669:HSB196669 HHU196669:HIF196669 GXY196669:GYJ196669 GOC196669:GON196669 GEG196669:GER196669 FUK196669:FUV196669 FKO196669:FKZ196669 FAS196669:FBD196669 EQW196669:ERH196669 EHA196669:EHL196669 DXE196669:DXP196669 DNI196669:DNT196669 DDM196669:DDX196669 CTQ196669:CUB196669 CJU196669:CKF196669 BZY196669:CAJ196669 BQC196669:BQN196669 BGG196669:BGR196669 AWK196669:AWV196669 AMO196669:AMZ196669 ACS196669:ADD196669 SW196669:TH196669 JA196669:JL196669 E196669:P196669 WVM131133:WVX131133 WLQ131133:WMB131133 WBU131133:WCF131133 VRY131133:VSJ131133 VIC131133:VIN131133 UYG131133:UYR131133 UOK131133:UOV131133 UEO131133:UEZ131133 TUS131133:TVD131133 TKW131133:TLH131133 TBA131133:TBL131133 SRE131133:SRP131133 SHI131133:SHT131133 RXM131133:RXX131133 RNQ131133:ROB131133 RDU131133:REF131133 QTY131133:QUJ131133 QKC131133:QKN131133 QAG131133:QAR131133 PQK131133:PQV131133 PGO131133:PGZ131133 OWS131133:OXD131133 OMW131133:ONH131133 ODA131133:ODL131133 NTE131133:NTP131133 NJI131133:NJT131133 MZM131133:MZX131133 MPQ131133:MQB131133 MFU131133:MGF131133 LVY131133:LWJ131133 LMC131133:LMN131133 LCG131133:LCR131133 KSK131133:KSV131133 KIO131133:KIZ131133 JYS131133:JZD131133 JOW131133:JPH131133 JFA131133:JFL131133 IVE131133:IVP131133 ILI131133:ILT131133 IBM131133:IBX131133 HRQ131133:HSB131133 HHU131133:HIF131133 GXY131133:GYJ131133 GOC131133:GON131133 GEG131133:GER131133 FUK131133:FUV131133 FKO131133:FKZ131133 FAS131133:FBD131133 EQW131133:ERH131133 EHA131133:EHL131133 DXE131133:DXP131133 DNI131133:DNT131133 DDM131133:DDX131133 CTQ131133:CUB131133 CJU131133:CKF131133 BZY131133:CAJ131133 BQC131133:BQN131133 BGG131133:BGR131133 AWK131133:AWV131133 AMO131133:AMZ131133 ACS131133:ADD131133 SW131133:TH131133 JA131133:JL131133 E131133:P131133 WVM65597:WVX65597 WLQ65597:WMB65597 WBU65597:WCF65597 VRY65597:VSJ65597 VIC65597:VIN65597 UYG65597:UYR65597 UOK65597:UOV65597 UEO65597:UEZ65597 TUS65597:TVD65597 TKW65597:TLH65597 TBA65597:TBL65597 SRE65597:SRP65597 SHI65597:SHT65597 RXM65597:RXX65597 RNQ65597:ROB65597 RDU65597:REF65597 QTY65597:QUJ65597 QKC65597:QKN65597 QAG65597:QAR65597 PQK65597:PQV65597 PGO65597:PGZ65597 OWS65597:OXD65597 OMW65597:ONH65597 ODA65597:ODL65597 NTE65597:NTP65597 NJI65597:NJT65597 MZM65597:MZX65597 MPQ65597:MQB65597 MFU65597:MGF65597 LVY65597:LWJ65597 LMC65597:LMN65597 LCG65597:LCR65597 KSK65597:KSV65597 KIO65597:KIZ65597 JYS65597:JZD65597 JOW65597:JPH65597 JFA65597:JFL65597 IVE65597:IVP65597 ILI65597:ILT65597 IBM65597:IBX65597 HRQ65597:HSB65597 HHU65597:HIF65597 GXY65597:GYJ65597 GOC65597:GON65597 GEG65597:GER65597 FUK65597:FUV65597 FKO65597:FKZ65597 FAS65597:FBD65597 EQW65597:ERH65597 EHA65597:EHL65597 DXE65597:DXP65597 DNI65597:DNT65597 DDM65597:DDX65597 CTQ65597:CUB65597 CJU65597:CKF65597 BZY65597:CAJ65597 BQC65597:BQN65597 BGG65597:BGR65597 AWK65597:AWV65597 AMO65597:AMZ65597 ACS65597:ADD65597 SW65597:TH65597 JA65597:JL65597 E65597:P65597 WVM33:WVX33 WLQ33:WMB33 WBU33:WCF33 VRY33:VSJ33 VIC33:VIN33 UYG33:UYR33 UOK33:UOV33 UEO33:UEZ33 TUS33:TVD33 TKW33:TLH33 TBA33:TBL33 SRE33:SRP33 SHI33:SHT33 RXM33:RXX33 RNQ33:ROB33 RDU33:REF33 QTY33:QUJ33 QKC33:QKN33 QAG33:QAR33 PQK33:PQV33 PGO33:PGZ33 OWS33:OXD33 OMW33:ONH33 ODA33:ODL33 NTE33:NTP33 NJI33:NJT33 MZM33:MZX33 MPQ33:MQB33 MFU33:MGF33 LVY33:LWJ33 LMC33:LMN33 LCG33:LCR33 KSK33:KSV33 KIO33:KIZ33 JYS33:JZD33 JOW33:JPH33 JFA33:JFL33 IVE33:IVP33 ILI33:ILT33 IBM33:IBX33 HRQ33:HSB33 HHU33:HIF33 GXY33:GYJ33 GOC33:GON33 GEG33:GER33 FUK33:FUV33 FKO33:FKZ33 FAS33:FBD33 EQW33:ERH33 EHA33:EHL33 DXE33:DXP33 DNI33:DNT33 DDM33:DDX33 CTQ33:CUB33 CJU33:CKF33 BZY33:CAJ33 BQC33:BQN33 BGG33:BGR33 AWK33:AWV33 AMO33:AMZ33 ACS33:ADD33 SW33:TH33" xr:uid="{00000000-0002-0000-0100-000007000000}">
      <formula1>$T$33:$V$33</formula1>
    </dataValidation>
    <dataValidation type="list" allowBlank="1" showInputMessage="1" showErrorMessage="1" sqref="WVM983086:WVX983086 JA56:JL57 SW56:TH57 ACS56:ADD57 AMO56:AMZ57 AWK56:AWV57 BGG56:BGR57 BQC56:BQN57 BZY56:CAJ57 CJU56:CKF57 CTQ56:CUB57 DDM56:DDX57 DNI56:DNT57 DXE56:DXP57 EHA56:EHL57 EQW56:ERH57 FAS56:FBD57 FKO56:FKZ57 FUK56:FUV57 GEG56:GER57 GOC56:GON57 GXY56:GYJ57 HHU56:HIF57 HRQ56:HSB57 IBM56:IBX57 ILI56:ILT57 IVE56:IVP57 JFA56:JFL57 JOW56:JPH57 JYS56:JZD57 KIO56:KIZ57 KSK56:KSV57 LCG56:LCR57 LMC56:LMN57 LVY56:LWJ57 MFU56:MGF57 MPQ56:MQB57 MZM56:MZX57 NJI56:NJT57 NTE56:NTP57 ODA56:ODL57 OMW56:ONH57 OWS56:OXD57 PGO56:PGZ57 PQK56:PQV57 QAG56:QAR57 QKC56:QKN57 QTY56:QUJ57 RDU56:REF57 RNQ56:ROB57 RXM56:RXX57 SHI56:SHT57 SRE56:SRP57 TBA56:TBL57 TKW56:TLH57 TUS56:TVD57 UEO56:UEZ57 UOK56:UOV57 UYG56:UYR57 VIC56:VIN57 VRY56:VSJ57 WBU56:WCF57 WLQ56:WMB57 WVM56:WVX57 E65582:P65582 JA65582:JL65582 SW65582:TH65582 ACS65582:ADD65582 AMO65582:AMZ65582 AWK65582:AWV65582 BGG65582:BGR65582 BQC65582:BQN65582 BZY65582:CAJ65582 CJU65582:CKF65582 CTQ65582:CUB65582 DDM65582:DDX65582 DNI65582:DNT65582 DXE65582:DXP65582 EHA65582:EHL65582 EQW65582:ERH65582 FAS65582:FBD65582 FKO65582:FKZ65582 FUK65582:FUV65582 GEG65582:GER65582 GOC65582:GON65582 GXY65582:GYJ65582 HHU65582:HIF65582 HRQ65582:HSB65582 IBM65582:IBX65582 ILI65582:ILT65582 IVE65582:IVP65582 JFA65582:JFL65582 JOW65582:JPH65582 JYS65582:JZD65582 KIO65582:KIZ65582 KSK65582:KSV65582 LCG65582:LCR65582 LMC65582:LMN65582 LVY65582:LWJ65582 MFU65582:MGF65582 MPQ65582:MQB65582 MZM65582:MZX65582 NJI65582:NJT65582 NTE65582:NTP65582 ODA65582:ODL65582 OMW65582:ONH65582 OWS65582:OXD65582 PGO65582:PGZ65582 PQK65582:PQV65582 QAG65582:QAR65582 QKC65582:QKN65582 QTY65582:QUJ65582 RDU65582:REF65582 RNQ65582:ROB65582 RXM65582:RXX65582 SHI65582:SHT65582 SRE65582:SRP65582 TBA65582:TBL65582 TKW65582:TLH65582 TUS65582:TVD65582 UEO65582:UEZ65582 UOK65582:UOV65582 UYG65582:UYR65582 VIC65582:VIN65582 VRY65582:VSJ65582 WBU65582:WCF65582 WLQ65582:WMB65582 WVM65582:WVX65582 E131118:P131118 JA131118:JL131118 SW131118:TH131118 ACS131118:ADD131118 AMO131118:AMZ131118 AWK131118:AWV131118 BGG131118:BGR131118 BQC131118:BQN131118 BZY131118:CAJ131118 CJU131118:CKF131118 CTQ131118:CUB131118 DDM131118:DDX131118 DNI131118:DNT131118 DXE131118:DXP131118 EHA131118:EHL131118 EQW131118:ERH131118 FAS131118:FBD131118 FKO131118:FKZ131118 FUK131118:FUV131118 GEG131118:GER131118 GOC131118:GON131118 GXY131118:GYJ131118 HHU131118:HIF131118 HRQ131118:HSB131118 IBM131118:IBX131118 ILI131118:ILT131118 IVE131118:IVP131118 JFA131118:JFL131118 JOW131118:JPH131118 JYS131118:JZD131118 KIO131118:KIZ131118 KSK131118:KSV131118 LCG131118:LCR131118 LMC131118:LMN131118 LVY131118:LWJ131118 MFU131118:MGF131118 MPQ131118:MQB131118 MZM131118:MZX131118 NJI131118:NJT131118 NTE131118:NTP131118 ODA131118:ODL131118 OMW131118:ONH131118 OWS131118:OXD131118 PGO131118:PGZ131118 PQK131118:PQV131118 QAG131118:QAR131118 QKC131118:QKN131118 QTY131118:QUJ131118 RDU131118:REF131118 RNQ131118:ROB131118 RXM131118:RXX131118 SHI131118:SHT131118 SRE131118:SRP131118 TBA131118:TBL131118 TKW131118:TLH131118 TUS131118:TVD131118 UEO131118:UEZ131118 UOK131118:UOV131118 UYG131118:UYR131118 VIC131118:VIN131118 VRY131118:VSJ131118 WBU131118:WCF131118 WLQ131118:WMB131118 WVM131118:WVX131118 E196654:P196654 JA196654:JL196654 SW196654:TH196654 ACS196654:ADD196654 AMO196654:AMZ196654 AWK196654:AWV196654 BGG196654:BGR196654 BQC196654:BQN196654 BZY196654:CAJ196654 CJU196654:CKF196654 CTQ196654:CUB196654 DDM196654:DDX196654 DNI196654:DNT196654 DXE196654:DXP196654 EHA196654:EHL196654 EQW196654:ERH196654 FAS196654:FBD196654 FKO196654:FKZ196654 FUK196654:FUV196654 GEG196654:GER196654 GOC196654:GON196654 GXY196654:GYJ196654 HHU196654:HIF196654 HRQ196654:HSB196654 IBM196654:IBX196654 ILI196654:ILT196654 IVE196654:IVP196654 JFA196654:JFL196654 JOW196654:JPH196654 JYS196654:JZD196654 KIO196654:KIZ196654 KSK196654:KSV196654 LCG196654:LCR196654 LMC196654:LMN196654 LVY196654:LWJ196654 MFU196654:MGF196654 MPQ196654:MQB196654 MZM196654:MZX196654 NJI196654:NJT196654 NTE196654:NTP196654 ODA196654:ODL196654 OMW196654:ONH196654 OWS196654:OXD196654 PGO196654:PGZ196654 PQK196654:PQV196654 QAG196654:QAR196654 QKC196654:QKN196654 QTY196654:QUJ196654 RDU196654:REF196654 RNQ196654:ROB196654 RXM196654:RXX196654 SHI196654:SHT196654 SRE196654:SRP196654 TBA196654:TBL196654 TKW196654:TLH196654 TUS196654:TVD196654 UEO196654:UEZ196654 UOK196654:UOV196654 UYG196654:UYR196654 VIC196654:VIN196654 VRY196654:VSJ196654 WBU196654:WCF196654 WLQ196654:WMB196654 WVM196654:WVX196654 E262190:P262190 JA262190:JL262190 SW262190:TH262190 ACS262190:ADD262190 AMO262190:AMZ262190 AWK262190:AWV262190 BGG262190:BGR262190 BQC262190:BQN262190 BZY262190:CAJ262190 CJU262190:CKF262190 CTQ262190:CUB262190 DDM262190:DDX262190 DNI262190:DNT262190 DXE262190:DXP262190 EHA262190:EHL262190 EQW262190:ERH262190 FAS262190:FBD262190 FKO262190:FKZ262190 FUK262190:FUV262190 GEG262190:GER262190 GOC262190:GON262190 GXY262190:GYJ262190 HHU262190:HIF262190 HRQ262190:HSB262190 IBM262190:IBX262190 ILI262190:ILT262190 IVE262190:IVP262190 JFA262190:JFL262190 JOW262190:JPH262190 JYS262190:JZD262190 KIO262190:KIZ262190 KSK262190:KSV262190 LCG262190:LCR262190 LMC262190:LMN262190 LVY262190:LWJ262190 MFU262190:MGF262190 MPQ262190:MQB262190 MZM262190:MZX262190 NJI262190:NJT262190 NTE262190:NTP262190 ODA262190:ODL262190 OMW262190:ONH262190 OWS262190:OXD262190 PGO262190:PGZ262190 PQK262190:PQV262190 QAG262190:QAR262190 QKC262190:QKN262190 QTY262190:QUJ262190 RDU262190:REF262190 RNQ262190:ROB262190 RXM262190:RXX262190 SHI262190:SHT262190 SRE262190:SRP262190 TBA262190:TBL262190 TKW262190:TLH262190 TUS262190:TVD262190 UEO262190:UEZ262190 UOK262190:UOV262190 UYG262190:UYR262190 VIC262190:VIN262190 VRY262190:VSJ262190 WBU262190:WCF262190 WLQ262190:WMB262190 WVM262190:WVX262190 E327726:P327726 JA327726:JL327726 SW327726:TH327726 ACS327726:ADD327726 AMO327726:AMZ327726 AWK327726:AWV327726 BGG327726:BGR327726 BQC327726:BQN327726 BZY327726:CAJ327726 CJU327726:CKF327726 CTQ327726:CUB327726 DDM327726:DDX327726 DNI327726:DNT327726 DXE327726:DXP327726 EHA327726:EHL327726 EQW327726:ERH327726 FAS327726:FBD327726 FKO327726:FKZ327726 FUK327726:FUV327726 GEG327726:GER327726 GOC327726:GON327726 GXY327726:GYJ327726 HHU327726:HIF327726 HRQ327726:HSB327726 IBM327726:IBX327726 ILI327726:ILT327726 IVE327726:IVP327726 JFA327726:JFL327726 JOW327726:JPH327726 JYS327726:JZD327726 KIO327726:KIZ327726 KSK327726:KSV327726 LCG327726:LCR327726 LMC327726:LMN327726 LVY327726:LWJ327726 MFU327726:MGF327726 MPQ327726:MQB327726 MZM327726:MZX327726 NJI327726:NJT327726 NTE327726:NTP327726 ODA327726:ODL327726 OMW327726:ONH327726 OWS327726:OXD327726 PGO327726:PGZ327726 PQK327726:PQV327726 QAG327726:QAR327726 QKC327726:QKN327726 QTY327726:QUJ327726 RDU327726:REF327726 RNQ327726:ROB327726 RXM327726:RXX327726 SHI327726:SHT327726 SRE327726:SRP327726 TBA327726:TBL327726 TKW327726:TLH327726 TUS327726:TVD327726 UEO327726:UEZ327726 UOK327726:UOV327726 UYG327726:UYR327726 VIC327726:VIN327726 VRY327726:VSJ327726 WBU327726:WCF327726 WLQ327726:WMB327726 WVM327726:WVX327726 E393262:P393262 JA393262:JL393262 SW393262:TH393262 ACS393262:ADD393262 AMO393262:AMZ393262 AWK393262:AWV393262 BGG393262:BGR393262 BQC393262:BQN393262 BZY393262:CAJ393262 CJU393262:CKF393262 CTQ393262:CUB393262 DDM393262:DDX393262 DNI393262:DNT393262 DXE393262:DXP393262 EHA393262:EHL393262 EQW393262:ERH393262 FAS393262:FBD393262 FKO393262:FKZ393262 FUK393262:FUV393262 GEG393262:GER393262 GOC393262:GON393262 GXY393262:GYJ393262 HHU393262:HIF393262 HRQ393262:HSB393262 IBM393262:IBX393262 ILI393262:ILT393262 IVE393262:IVP393262 JFA393262:JFL393262 JOW393262:JPH393262 JYS393262:JZD393262 KIO393262:KIZ393262 KSK393262:KSV393262 LCG393262:LCR393262 LMC393262:LMN393262 LVY393262:LWJ393262 MFU393262:MGF393262 MPQ393262:MQB393262 MZM393262:MZX393262 NJI393262:NJT393262 NTE393262:NTP393262 ODA393262:ODL393262 OMW393262:ONH393262 OWS393262:OXD393262 PGO393262:PGZ393262 PQK393262:PQV393262 QAG393262:QAR393262 QKC393262:QKN393262 QTY393262:QUJ393262 RDU393262:REF393262 RNQ393262:ROB393262 RXM393262:RXX393262 SHI393262:SHT393262 SRE393262:SRP393262 TBA393262:TBL393262 TKW393262:TLH393262 TUS393262:TVD393262 UEO393262:UEZ393262 UOK393262:UOV393262 UYG393262:UYR393262 VIC393262:VIN393262 VRY393262:VSJ393262 WBU393262:WCF393262 WLQ393262:WMB393262 WVM393262:WVX393262 E458798:P458798 JA458798:JL458798 SW458798:TH458798 ACS458798:ADD458798 AMO458798:AMZ458798 AWK458798:AWV458798 BGG458798:BGR458798 BQC458798:BQN458798 BZY458798:CAJ458798 CJU458798:CKF458798 CTQ458798:CUB458798 DDM458798:DDX458798 DNI458798:DNT458798 DXE458798:DXP458798 EHA458798:EHL458798 EQW458798:ERH458798 FAS458798:FBD458798 FKO458798:FKZ458798 FUK458798:FUV458798 GEG458798:GER458798 GOC458798:GON458798 GXY458798:GYJ458798 HHU458798:HIF458798 HRQ458798:HSB458798 IBM458798:IBX458798 ILI458798:ILT458798 IVE458798:IVP458798 JFA458798:JFL458798 JOW458798:JPH458798 JYS458798:JZD458798 KIO458798:KIZ458798 KSK458798:KSV458798 LCG458798:LCR458798 LMC458798:LMN458798 LVY458798:LWJ458798 MFU458798:MGF458798 MPQ458798:MQB458798 MZM458798:MZX458798 NJI458798:NJT458798 NTE458798:NTP458798 ODA458798:ODL458798 OMW458798:ONH458798 OWS458798:OXD458798 PGO458798:PGZ458798 PQK458798:PQV458798 QAG458798:QAR458798 QKC458798:QKN458798 QTY458798:QUJ458798 RDU458798:REF458798 RNQ458798:ROB458798 RXM458798:RXX458798 SHI458798:SHT458798 SRE458798:SRP458798 TBA458798:TBL458798 TKW458798:TLH458798 TUS458798:TVD458798 UEO458798:UEZ458798 UOK458798:UOV458798 UYG458798:UYR458798 VIC458798:VIN458798 VRY458798:VSJ458798 WBU458798:WCF458798 WLQ458798:WMB458798 WVM458798:WVX458798 E524334:P524334 JA524334:JL524334 SW524334:TH524334 ACS524334:ADD524334 AMO524334:AMZ524334 AWK524334:AWV524334 BGG524334:BGR524334 BQC524334:BQN524334 BZY524334:CAJ524334 CJU524334:CKF524334 CTQ524334:CUB524334 DDM524334:DDX524334 DNI524334:DNT524334 DXE524334:DXP524334 EHA524334:EHL524334 EQW524334:ERH524334 FAS524334:FBD524334 FKO524334:FKZ524334 FUK524334:FUV524334 GEG524334:GER524334 GOC524334:GON524334 GXY524334:GYJ524334 HHU524334:HIF524334 HRQ524334:HSB524334 IBM524334:IBX524334 ILI524334:ILT524334 IVE524334:IVP524334 JFA524334:JFL524334 JOW524334:JPH524334 JYS524334:JZD524334 KIO524334:KIZ524334 KSK524334:KSV524334 LCG524334:LCR524334 LMC524334:LMN524334 LVY524334:LWJ524334 MFU524334:MGF524334 MPQ524334:MQB524334 MZM524334:MZX524334 NJI524334:NJT524334 NTE524334:NTP524334 ODA524334:ODL524334 OMW524334:ONH524334 OWS524334:OXD524334 PGO524334:PGZ524334 PQK524334:PQV524334 QAG524334:QAR524334 QKC524334:QKN524334 QTY524334:QUJ524334 RDU524334:REF524334 RNQ524334:ROB524334 RXM524334:RXX524334 SHI524334:SHT524334 SRE524334:SRP524334 TBA524334:TBL524334 TKW524334:TLH524334 TUS524334:TVD524334 UEO524334:UEZ524334 UOK524334:UOV524334 UYG524334:UYR524334 VIC524334:VIN524334 VRY524334:VSJ524334 WBU524334:WCF524334 WLQ524334:WMB524334 WVM524334:WVX524334 E589870:P589870 JA589870:JL589870 SW589870:TH589870 ACS589870:ADD589870 AMO589870:AMZ589870 AWK589870:AWV589870 BGG589870:BGR589870 BQC589870:BQN589870 BZY589870:CAJ589870 CJU589870:CKF589870 CTQ589870:CUB589870 DDM589870:DDX589870 DNI589870:DNT589870 DXE589870:DXP589870 EHA589870:EHL589870 EQW589870:ERH589870 FAS589870:FBD589870 FKO589870:FKZ589870 FUK589870:FUV589870 GEG589870:GER589870 GOC589870:GON589870 GXY589870:GYJ589870 HHU589870:HIF589870 HRQ589870:HSB589870 IBM589870:IBX589870 ILI589870:ILT589870 IVE589870:IVP589870 JFA589870:JFL589870 JOW589870:JPH589870 JYS589870:JZD589870 KIO589870:KIZ589870 KSK589870:KSV589870 LCG589870:LCR589870 LMC589870:LMN589870 LVY589870:LWJ589870 MFU589870:MGF589870 MPQ589870:MQB589870 MZM589870:MZX589870 NJI589870:NJT589870 NTE589870:NTP589870 ODA589870:ODL589870 OMW589870:ONH589870 OWS589870:OXD589870 PGO589870:PGZ589870 PQK589870:PQV589870 QAG589870:QAR589870 QKC589870:QKN589870 QTY589870:QUJ589870 RDU589870:REF589870 RNQ589870:ROB589870 RXM589870:RXX589870 SHI589870:SHT589870 SRE589870:SRP589870 TBA589870:TBL589870 TKW589870:TLH589870 TUS589870:TVD589870 UEO589870:UEZ589870 UOK589870:UOV589870 UYG589870:UYR589870 VIC589870:VIN589870 VRY589870:VSJ589870 WBU589870:WCF589870 WLQ589870:WMB589870 WVM589870:WVX589870 E655406:P655406 JA655406:JL655406 SW655406:TH655406 ACS655406:ADD655406 AMO655406:AMZ655406 AWK655406:AWV655406 BGG655406:BGR655406 BQC655406:BQN655406 BZY655406:CAJ655406 CJU655406:CKF655406 CTQ655406:CUB655406 DDM655406:DDX655406 DNI655406:DNT655406 DXE655406:DXP655406 EHA655406:EHL655406 EQW655406:ERH655406 FAS655406:FBD655406 FKO655406:FKZ655406 FUK655406:FUV655406 GEG655406:GER655406 GOC655406:GON655406 GXY655406:GYJ655406 HHU655406:HIF655406 HRQ655406:HSB655406 IBM655406:IBX655406 ILI655406:ILT655406 IVE655406:IVP655406 JFA655406:JFL655406 JOW655406:JPH655406 JYS655406:JZD655406 KIO655406:KIZ655406 KSK655406:KSV655406 LCG655406:LCR655406 LMC655406:LMN655406 LVY655406:LWJ655406 MFU655406:MGF655406 MPQ655406:MQB655406 MZM655406:MZX655406 NJI655406:NJT655406 NTE655406:NTP655406 ODA655406:ODL655406 OMW655406:ONH655406 OWS655406:OXD655406 PGO655406:PGZ655406 PQK655406:PQV655406 QAG655406:QAR655406 QKC655406:QKN655406 QTY655406:QUJ655406 RDU655406:REF655406 RNQ655406:ROB655406 RXM655406:RXX655406 SHI655406:SHT655406 SRE655406:SRP655406 TBA655406:TBL655406 TKW655406:TLH655406 TUS655406:TVD655406 UEO655406:UEZ655406 UOK655406:UOV655406 UYG655406:UYR655406 VIC655406:VIN655406 VRY655406:VSJ655406 WBU655406:WCF655406 WLQ655406:WMB655406 WVM655406:WVX655406 E720942:P720942 JA720942:JL720942 SW720942:TH720942 ACS720942:ADD720942 AMO720942:AMZ720942 AWK720942:AWV720942 BGG720942:BGR720942 BQC720942:BQN720942 BZY720942:CAJ720942 CJU720942:CKF720942 CTQ720942:CUB720942 DDM720942:DDX720942 DNI720942:DNT720942 DXE720942:DXP720942 EHA720942:EHL720942 EQW720942:ERH720942 FAS720942:FBD720942 FKO720942:FKZ720942 FUK720942:FUV720942 GEG720942:GER720942 GOC720942:GON720942 GXY720942:GYJ720942 HHU720942:HIF720942 HRQ720942:HSB720942 IBM720942:IBX720942 ILI720942:ILT720942 IVE720942:IVP720942 JFA720942:JFL720942 JOW720942:JPH720942 JYS720942:JZD720942 KIO720942:KIZ720942 KSK720942:KSV720942 LCG720942:LCR720942 LMC720942:LMN720942 LVY720942:LWJ720942 MFU720942:MGF720942 MPQ720942:MQB720942 MZM720942:MZX720942 NJI720942:NJT720942 NTE720942:NTP720942 ODA720942:ODL720942 OMW720942:ONH720942 OWS720942:OXD720942 PGO720942:PGZ720942 PQK720942:PQV720942 QAG720942:QAR720942 QKC720942:QKN720942 QTY720942:QUJ720942 RDU720942:REF720942 RNQ720942:ROB720942 RXM720942:RXX720942 SHI720942:SHT720942 SRE720942:SRP720942 TBA720942:TBL720942 TKW720942:TLH720942 TUS720942:TVD720942 UEO720942:UEZ720942 UOK720942:UOV720942 UYG720942:UYR720942 VIC720942:VIN720942 VRY720942:VSJ720942 WBU720942:WCF720942 WLQ720942:WMB720942 WVM720942:WVX720942 E786478:P786478 JA786478:JL786478 SW786478:TH786478 ACS786478:ADD786478 AMO786478:AMZ786478 AWK786478:AWV786478 BGG786478:BGR786478 BQC786478:BQN786478 BZY786478:CAJ786478 CJU786478:CKF786478 CTQ786478:CUB786478 DDM786478:DDX786478 DNI786478:DNT786478 DXE786478:DXP786478 EHA786478:EHL786478 EQW786478:ERH786478 FAS786478:FBD786478 FKO786478:FKZ786478 FUK786478:FUV786478 GEG786478:GER786478 GOC786478:GON786478 GXY786478:GYJ786478 HHU786478:HIF786478 HRQ786478:HSB786478 IBM786478:IBX786478 ILI786478:ILT786478 IVE786478:IVP786478 JFA786478:JFL786478 JOW786478:JPH786478 JYS786478:JZD786478 KIO786478:KIZ786478 KSK786478:KSV786478 LCG786478:LCR786478 LMC786478:LMN786478 LVY786478:LWJ786478 MFU786478:MGF786478 MPQ786478:MQB786478 MZM786478:MZX786478 NJI786478:NJT786478 NTE786478:NTP786478 ODA786478:ODL786478 OMW786478:ONH786478 OWS786478:OXD786478 PGO786478:PGZ786478 PQK786478:PQV786478 QAG786478:QAR786478 QKC786478:QKN786478 QTY786478:QUJ786478 RDU786478:REF786478 RNQ786478:ROB786478 RXM786478:RXX786478 SHI786478:SHT786478 SRE786478:SRP786478 TBA786478:TBL786478 TKW786478:TLH786478 TUS786478:TVD786478 UEO786478:UEZ786478 UOK786478:UOV786478 UYG786478:UYR786478 VIC786478:VIN786478 VRY786478:VSJ786478 WBU786478:WCF786478 WLQ786478:WMB786478 WVM786478:WVX786478 E852014:P852014 JA852014:JL852014 SW852014:TH852014 ACS852014:ADD852014 AMO852014:AMZ852014 AWK852014:AWV852014 BGG852014:BGR852014 BQC852014:BQN852014 BZY852014:CAJ852014 CJU852014:CKF852014 CTQ852014:CUB852014 DDM852014:DDX852014 DNI852014:DNT852014 DXE852014:DXP852014 EHA852014:EHL852014 EQW852014:ERH852014 FAS852014:FBD852014 FKO852014:FKZ852014 FUK852014:FUV852014 GEG852014:GER852014 GOC852014:GON852014 GXY852014:GYJ852014 HHU852014:HIF852014 HRQ852014:HSB852014 IBM852014:IBX852014 ILI852014:ILT852014 IVE852014:IVP852014 JFA852014:JFL852014 JOW852014:JPH852014 JYS852014:JZD852014 KIO852014:KIZ852014 KSK852014:KSV852014 LCG852014:LCR852014 LMC852014:LMN852014 LVY852014:LWJ852014 MFU852014:MGF852014 MPQ852014:MQB852014 MZM852014:MZX852014 NJI852014:NJT852014 NTE852014:NTP852014 ODA852014:ODL852014 OMW852014:ONH852014 OWS852014:OXD852014 PGO852014:PGZ852014 PQK852014:PQV852014 QAG852014:QAR852014 QKC852014:QKN852014 QTY852014:QUJ852014 RDU852014:REF852014 RNQ852014:ROB852014 RXM852014:RXX852014 SHI852014:SHT852014 SRE852014:SRP852014 TBA852014:TBL852014 TKW852014:TLH852014 TUS852014:TVD852014 UEO852014:UEZ852014 UOK852014:UOV852014 UYG852014:UYR852014 VIC852014:VIN852014 VRY852014:VSJ852014 WBU852014:WCF852014 WLQ852014:WMB852014 WVM852014:WVX852014 E917550:P917550 JA917550:JL917550 SW917550:TH917550 ACS917550:ADD917550 AMO917550:AMZ917550 AWK917550:AWV917550 BGG917550:BGR917550 BQC917550:BQN917550 BZY917550:CAJ917550 CJU917550:CKF917550 CTQ917550:CUB917550 DDM917550:DDX917550 DNI917550:DNT917550 DXE917550:DXP917550 EHA917550:EHL917550 EQW917550:ERH917550 FAS917550:FBD917550 FKO917550:FKZ917550 FUK917550:FUV917550 GEG917550:GER917550 GOC917550:GON917550 GXY917550:GYJ917550 HHU917550:HIF917550 HRQ917550:HSB917550 IBM917550:IBX917550 ILI917550:ILT917550 IVE917550:IVP917550 JFA917550:JFL917550 JOW917550:JPH917550 JYS917550:JZD917550 KIO917550:KIZ917550 KSK917550:KSV917550 LCG917550:LCR917550 LMC917550:LMN917550 LVY917550:LWJ917550 MFU917550:MGF917550 MPQ917550:MQB917550 MZM917550:MZX917550 NJI917550:NJT917550 NTE917550:NTP917550 ODA917550:ODL917550 OMW917550:ONH917550 OWS917550:OXD917550 PGO917550:PGZ917550 PQK917550:PQV917550 QAG917550:QAR917550 QKC917550:QKN917550 QTY917550:QUJ917550 RDU917550:REF917550 RNQ917550:ROB917550 RXM917550:RXX917550 SHI917550:SHT917550 SRE917550:SRP917550 TBA917550:TBL917550 TKW917550:TLH917550 TUS917550:TVD917550 UEO917550:UEZ917550 UOK917550:UOV917550 UYG917550:UYR917550 VIC917550:VIN917550 VRY917550:VSJ917550 WBU917550:WCF917550 WLQ917550:WMB917550 WVM917550:WVX917550 E983086:P983086 JA983086:JL983086 SW983086:TH983086 ACS983086:ADD983086 AMO983086:AMZ983086 AWK983086:AWV983086 BGG983086:BGR983086 BQC983086:BQN983086 BZY983086:CAJ983086 CJU983086:CKF983086 CTQ983086:CUB983086 DDM983086:DDX983086 DNI983086:DNT983086 DXE983086:DXP983086 EHA983086:EHL983086 EQW983086:ERH983086 FAS983086:FBD983086 FKO983086:FKZ983086 FUK983086:FUV983086 GEG983086:GER983086 GOC983086:GON983086 GXY983086:GYJ983086 HHU983086:HIF983086 HRQ983086:HSB983086 IBM983086:IBX983086 ILI983086:ILT983086 IVE983086:IVP983086 JFA983086:JFL983086 JOW983086:JPH983086 JYS983086:JZD983086 KIO983086:KIZ983086 KSK983086:KSV983086 LCG983086:LCR983086 LMC983086:LMN983086 LVY983086:LWJ983086 MFU983086:MGF983086 MPQ983086:MQB983086 MZM983086:MZX983086 NJI983086:NJT983086 NTE983086:NTP983086 ODA983086:ODL983086 OMW983086:ONH983086 OWS983086:OXD983086 PGO983086:PGZ983086 PQK983086:PQV983086 QAG983086:QAR983086 QKC983086:QKN983086 QTY983086:QUJ983086 RDU983086:REF983086 RNQ983086:ROB983086 RXM983086:RXX983086 SHI983086:SHT983086 SRE983086:SRP983086 TBA983086:TBL983086 TKW983086:TLH983086 TUS983086:TVD983086 UEO983086:UEZ983086 UOK983086:UOV983086 UYG983086:UYR983086 VIC983086:VIN983086 VRY983086:VSJ983086 WBU983086:WCF983086 WLQ983086:WMB983086" xr:uid="{00000000-0002-0000-0100-000008000000}">
      <formula1>$T$56:$V$56</formula1>
    </dataValidation>
    <dataValidation type="list" allowBlank="1" showInputMessage="1" showErrorMessage="1" sqref="WVM983060:WVX983060 JA16:JL16 SW16:TH16 ACS16:ADD16 AMO16:AMZ16 AWK16:AWV16 BGG16:BGR16 BQC16:BQN16 BZY16:CAJ16 CJU16:CKF16 CTQ16:CUB16 DDM16:DDX16 DNI16:DNT16 DXE16:DXP16 EHA16:EHL16 EQW16:ERH16 FAS16:FBD16 FKO16:FKZ16 FUK16:FUV16 GEG16:GER16 GOC16:GON16 GXY16:GYJ16 HHU16:HIF16 HRQ16:HSB16 IBM16:IBX16 ILI16:ILT16 IVE16:IVP16 JFA16:JFL16 JOW16:JPH16 JYS16:JZD16 KIO16:KIZ16 KSK16:KSV16 LCG16:LCR16 LMC16:LMN16 LVY16:LWJ16 MFU16:MGF16 MPQ16:MQB16 MZM16:MZX16 NJI16:NJT16 NTE16:NTP16 ODA16:ODL16 OMW16:ONH16 OWS16:OXD16 PGO16:PGZ16 PQK16:PQV16 QAG16:QAR16 QKC16:QKN16 QTY16:QUJ16 RDU16:REF16 RNQ16:ROB16 RXM16:RXX16 SHI16:SHT16 SRE16:SRP16 TBA16:TBL16 TKW16:TLH16 TUS16:TVD16 UEO16:UEZ16 UOK16:UOV16 UYG16:UYR16 VIC16:VIN16 VRY16:VSJ16 WBU16:WCF16 WLQ16:WMB16 WVM16:WVX16 E65556:P65556 JA65556:JL65556 SW65556:TH65556 ACS65556:ADD65556 AMO65556:AMZ65556 AWK65556:AWV65556 BGG65556:BGR65556 BQC65556:BQN65556 BZY65556:CAJ65556 CJU65556:CKF65556 CTQ65556:CUB65556 DDM65556:DDX65556 DNI65556:DNT65556 DXE65556:DXP65556 EHA65556:EHL65556 EQW65556:ERH65556 FAS65556:FBD65556 FKO65556:FKZ65556 FUK65556:FUV65556 GEG65556:GER65556 GOC65556:GON65556 GXY65556:GYJ65556 HHU65556:HIF65556 HRQ65556:HSB65556 IBM65556:IBX65556 ILI65556:ILT65556 IVE65556:IVP65556 JFA65556:JFL65556 JOW65556:JPH65556 JYS65556:JZD65556 KIO65556:KIZ65556 KSK65556:KSV65556 LCG65556:LCR65556 LMC65556:LMN65556 LVY65556:LWJ65556 MFU65556:MGF65556 MPQ65556:MQB65556 MZM65556:MZX65556 NJI65556:NJT65556 NTE65556:NTP65556 ODA65556:ODL65556 OMW65556:ONH65556 OWS65556:OXD65556 PGO65556:PGZ65556 PQK65556:PQV65556 QAG65556:QAR65556 QKC65556:QKN65556 QTY65556:QUJ65556 RDU65556:REF65556 RNQ65556:ROB65556 RXM65556:RXX65556 SHI65556:SHT65556 SRE65556:SRP65556 TBA65556:TBL65556 TKW65556:TLH65556 TUS65556:TVD65556 UEO65556:UEZ65556 UOK65556:UOV65556 UYG65556:UYR65556 VIC65556:VIN65556 VRY65556:VSJ65556 WBU65556:WCF65556 WLQ65556:WMB65556 WVM65556:WVX65556 E131092:P131092 JA131092:JL131092 SW131092:TH131092 ACS131092:ADD131092 AMO131092:AMZ131092 AWK131092:AWV131092 BGG131092:BGR131092 BQC131092:BQN131092 BZY131092:CAJ131092 CJU131092:CKF131092 CTQ131092:CUB131092 DDM131092:DDX131092 DNI131092:DNT131092 DXE131092:DXP131092 EHA131092:EHL131092 EQW131092:ERH131092 FAS131092:FBD131092 FKO131092:FKZ131092 FUK131092:FUV131092 GEG131092:GER131092 GOC131092:GON131092 GXY131092:GYJ131092 HHU131092:HIF131092 HRQ131092:HSB131092 IBM131092:IBX131092 ILI131092:ILT131092 IVE131092:IVP131092 JFA131092:JFL131092 JOW131092:JPH131092 JYS131092:JZD131092 KIO131092:KIZ131092 KSK131092:KSV131092 LCG131092:LCR131092 LMC131092:LMN131092 LVY131092:LWJ131092 MFU131092:MGF131092 MPQ131092:MQB131092 MZM131092:MZX131092 NJI131092:NJT131092 NTE131092:NTP131092 ODA131092:ODL131092 OMW131092:ONH131092 OWS131092:OXD131092 PGO131092:PGZ131092 PQK131092:PQV131092 QAG131092:QAR131092 QKC131092:QKN131092 QTY131092:QUJ131092 RDU131092:REF131092 RNQ131092:ROB131092 RXM131092:RXX131092 SHI131092:SHT131092 SRE131092:SRP131092 TBA131092:TBL131092 TKW131092:TLH131092 TUS131092:TVD131092 UEO131092:UEZ131092 UOK131092:UOV131092 UYG131092:UYR131092 VIC131092:VIN131092 VRY131092:VSJ131092 WBU131092:WCF131092 WLQ131092:WMB131092 WVM131092:WVX131092 E196628:P196628 JA196628:JL196628 SW196628:TH196628 ACS196628:ADD196628 AMO196628:AMZ196628 AWK196628:AWV196628 BGG196628:BGR196628 BQC196628:BQN196628 BZY196628:CAJ196628 CJU196628:CKF196628 CTQ196628:CUB196628 DDM196628:DDX196628 DNI196628:DNT196628 DXE196628:DXP196628 EHA196628:EHL196628 EQW196628:ERH196628 FAS196628:FBD196628 FKO196628:FKZ196628 FUK196628:FUV196628 GEG196628:GER196628 GOC196628:GON196628 GXY196628:GYJ196628 HHU196628:HIF196628 HRQ196628:HSB196628 IBM196628:IBX196628 ILI196628:ILT196628 IVE196628:IVP196628 JFA196628:JFL196628 JOW196628:JPH196628 JYS196628:JZD196628 KIO196628:KIZ196628 KSK196628:KSV196628 LCG196628:LCR196628 LMC196628:LMN196628 LVY196628:LWJ196628 MFU196628:MGF196628 MPQ196628:MQB196628 MZM196628:MZX196628 NJI196628:NJT196628 NTE196628:NTP196628 ODA196628:ODL196628 OMW196628:ONH196628 OWS196628:OXD196628 PGO196628:PGZ196628 PQK196628:PQV196628 QAG196628:QAR196628 QKC196628:QKN196628 QTY196628:QUJ196628 RDU196628:REF196628 RNQ196628:ROB196628 RXM196628:RXX196628 SHI196628:SHT196628 SRE196628:SRP196628 TBA196628:TBL196628 TKW196628:TLH196628 TUS196628:TVD196628 UEO196628:UEZ196628 UOK196628:UOV196628 UYG196628:UYR196628 VIC196628:VIN196628 VRY196628:VSJ196628 WBU196628:WCF196628 WLQ196628:WMB196628 WVM196628:WVX196628 E262164:P262164 JA262164:JL262164 SW262164:TH262164 ACS262164:ADD262164 AMO262164:AMZ262164 AWK262164:AWV262164 BGG262164:BGR262164 BQC262164:BQN262164 BZY262164:CAJ262164 CJU262164:CKF262164 CTQ262164:CUB262164 DDM262164:DDX262164 DNI262164:DNT262164 DXE262164:DXP262164 EHA262164:EHL262164 EQW262164:ERH262164 FAS262164:FBD262164 FKO262164:FKZ262164 FUK262164:FUV262164 GEG262164:GER262164 GOC262164:GON262164 GXY262164:GYJ262164 HHU262164:HIF262164 HRQ262164:HSB262164 IBM262164:IBX262164 ILI262164:ILT262164 IVE262164:IVP262164 JFA262164:JFL262164 JOW262164:JPH262164 JYS262164:JZD262164 KIO262164:KIZ262164 KSK262164:KSV262164 LCG262164:LCR262164 LMC262164:LMN262164 LVY262164:LWJ262164 MFU262164:MGF262164 MPQ262164:MQB262164 MZM262164:MZX262164 NJI262164:NJT262164 NTE262164:NTP262164 ODA262164:ODL262164 OMW262164:ONH262164 OWS262164:OXD262164 PGO262164:PGZ262164 PQK262164:PQV262164 QAG262164:QAR262164 QKC262164:QKN262164 QTY262164:QUJ262164 RDU262164:REF262164 RNQ262164:ROB262164 RXM262164:RXX262164 SHI262164:SHT262164 SRE262164:SRP262164 TBA262164:TBL262164 TKW262164:TLH262164 TUS262164:TVD262164 UEO262164:UEZ262164 UOK262164:UOV262164 UYG262164:UYR262164 VIC262164:VIN262164 VRY262164:VSJ262164 WBU262164:WCF262164 WLQ262164:WMB262164 WVM262164:WVX262164 E327700:P327700 JA327700:JL327700 SW327700:TH327700 ACS327700:ADD327700 AMO327700:AMZ327700 AWK327700:AWV327700 BGG327700:BGR327700 BQC327700:BQN327700 BZY327700:CAJ327700 CJU327700:CKF327700 CTQ327700:CUB327700 DDM327700:DDX327700 DNI327700:DNT327700 DXE327700:DXP327700 EHA327700:EHL327700 EQW327700:ERH327700 FAS327700:FBD327700 FKO327700:FKZ327700 FUK327700:FUV327700 GEG327700:GER327700 GOC327700:GON327700 GXY327700:GYJ327700 HHU327700:HIF327700 HRQ327700:HSB327700 IBM327700:IBX327700 ILI327700:ILT327700 IVE327700:IVP327700 JFA327700:JFL327700 JOW327700:JPH327700 JYS327700:JZD327700 KIO327700:KIZ327700 KSK327700:KSV327700 LCG327700:LCR327700 LMC327700:LMN327700 LVY327700:LWJ327700 MFU327700:MGF327700 MPQ327700:MQB327700 MZM327700:MZX327700 NJI327700:NJT327700 NTE327700:NTP327700 ODA327700:ODL327700 OMW327700:ONH327700 OWS327700:OXD327700 PGO327700:PGZ327700 PQK327700:PQV327700 QAG327700:QAR327700 QKC327700:QKN327700 QTY327700:QUJ327700 RDU327700:REF327700 RNQ327700:ROB327700 RXM327700:RXX327700 SHI327700:SHT327700 SRE327700:SRP327700 TBA327700:TBL327700 TKW327700:TLH327700 TUS327700:TVD327700 UEO327700:UEZ327700 UOK327700:UOV327700 UYG327700:UYR327700 VIC327700:VIN327700 VRY327700:VSJ327700 WBU327700:WCF327700 WLQ327700:WMB327700 WVM327700:WVX327700 E393236:P393236 JA393236:JL393236 SW393236:TH393236 ACS393236:ADD393236 AMO393236:AMZ393236 AWK393236:AWV393236 BGG393236:BGR393236 BQC393236:BQN393236 BZY393236:CAJ393236 CJU393236:CKF393236 CTQ393236:CUB393236 DDM393236:DDX393236 DNI393236:DNT393236 DXE393236:DXP393236 EHA393236:EHL393236 EQW393236:ERH393236 FAS393236:FBD393236 FKO393236:FKZ393236 FUK393236:FUV393236 GEG393236:GER393236 GOC393236:GON393236 GXY393236:GYJ393236 HHU393236:HIF393236 HRQ393236:HSB393236 IBM393236:IBX393236 ILI393236:ILT393236 IVE393236:IVP393236 JFA393236:JFL393236 JOW393236:JPH393236 JYS393236:JZD393236 KIO393236:KIZ393236 KSK393236:KSV393236 LCG393236:LCR393236 LMC393236:LMN393236 LVY393236:LWJ393236 MFU393236:MGF393236 MPQ393236:MQB393236 MZM393236:MZX393236 NJI393236:NJT393236 NTE393236:NTP393236 ODA393236:ODL393236 OMW393236:ONH393236 OWS393236:OXD393236 PGO393236:PGZ393236 PQK393236:PQV393236 QAG393236:QAR393236 QKC393236:QKN393236 QTY393236:QUJ393236 RDU393236:REF393236 RNQ393236:ROB393236 RXM393236:RXX393236 SHI393236:SHT393236 SRE393236:SRP393236 TBA393236:TBL393236 TKW393236:TLH393236 TUS393236:TVD393236 UEO393236:UEZ393236 UOK393236:UOV393236 UYG393236:UYR393236 VIC393236:VIN393236 VRY393236:VSJ393236 WBU393236:WCF393236 WLQ393236:WMB393236 WVM393236:WVX393236 E458772:P458772 JA458772:JL458772 SW458772:TH458772 ACS458772:ADD458772 AMO458772:AMZ458772 AWK458772:AWV458772 BGG458772:BGR458772 BQC458772:BQN458772 BZY458772:CAJ458772 CJU458772:CKF458772 CTQ458772:CUB458772 DDM458772:DDX458772 DNI458772:DNT458772 DXE458772:DXP458772 EHA458772:EHL458772 EQW458772:ERH458772 FAS458772:FBD458772 FKO458772:FKZ458772 FUK458772:FUV458772 GEG458772:GER458772 GOC458772:GON458772 GXY458772:GYJ458772 HHU458772:HIF458772 HRQ458772:HSB458772 IBM458772:IBX458772 ILI458772:ILT458772 IVE458772:IVP458772 JFA458772:JFL458772 JOW458772:JPH458772 JYS458772:JZD458772 KIO458772:KIZ458772 KSK458772:KSV458772 LCG458772:LCR458772 LMC458772:LMN458772 LVY458772:LWJ458772 MFU458772:MGF458772 MPQ458772:MQB458772 MZM458772:MZX458772 NJI458772:NJT458772 NTE458772:NTP458772 ODA458772:ODL458772 OMW458772:ONH458772 OWS458772:OXD458772 PGO458772:PGZ458772 PQK458772:PQV458772 QAG458772:QAR458772 QKC458772:QKN458772 QTY458772:QUJ458772 RDU458772:REF458772 RNQ458772:ROB458772 RXM458772:RXX458772 SHI458772:SHT458772 SRE458772:SRP458772 TBA458772:TBL458772 TKW458772:TLH458772 TUS458772:TVD458772 UEO458772:UEZ458772 UOK458772:UOV458772 UYG458772:UYR458772 VIC458772:VIN458772 VRY458772:VSJ458772 WBU458772:WCF458772 WLQ458772:WMB458772 WVM458772:WVX458772 E524308:P524308 JA524308:JL524308 SW524308:TH524308 ACS524308:ADD524308 AMO524308:AMZ524308 AWK524308:AWV524308 BGG524308:BGR524308 BQC524308:BQN524308 BZY524308:CAJ524308 CJU524308:CKF524308 CTQ524308:CUB524308 DDM524308:DDX524308 DNI524308:DNT524308 DXE524308:DXP524308 EHA524308:EHL524308 EQW524308:ERH524308 FAS524308:FBD524308 FKO524308:FKZ524308 FUK524308:FUV524308 GEG524308:GER524308 GOC524308:GON524308 GXY524308:GYJ524308 HHU524308:HIF524308 HRQ524308:HSB524308 IBM524308:IBX524308 ILI524308:ILT524308 IVE524308:IVP524308 JFA524308:JFL524308 JOW524308:JPH524308 JYS524308:JZD524308 KIO524308:KIZ524308 KSK524308:KSV524308 LCG524308:LCR524308 LMC524308:LMN524308 LVY524308:LWJ524308 MFU524308:MGF524308 MPQ524308:MQB524308 MZM524308:MZX524308 NJI524308:NJT524308 NTE524308:NTP524308 ODA524308:ODL524308 OMW524308:ONH524308 OWS524308:OXD524308 PGO524308:PGZ524308 PQK524308:PQV524308 QAG524308:QAR524308 QKC524308:QKN524308 QTY524308:QUJ524308 RDU524308:REF524308 RNQ524308:ROB524308 RXM524308:RXX524308 SHI524308:SHT524308 SRE524308:SRP524308 TBA524308:TBL524308 TKW524308:TLH524308 TUS524308:TVD524308 UEO524308:UEZ524308 UOK524308:UOV524308 UYG524308:UYR524308 VIC524308:VIN524308 VRY524308:VSJ524308 WBU524308:WCF524308 WLQ524308:WMB524308 WVM524308:WVX524308 E589844:P589844 JA589844:JL589844 SW589844:TH589844 ACS589844:ADD589844 AMO589844:AMZ589844 AWK589844:AWV589844 BGG589844:BGR589844 BQC589844:BQN589844 BZY589844:CAJ589844 CJU589844:CKF589844 CTQ589844:CUB589844 DDM589844:DDX589844 DNI589844:DNT589844 DXE589844:DXP589844 EHA589844:EHL589844 EQW589844:ERH589844 FAS589844:FBD589844 FKO589844:FKZ589844 FUK589844:FUV589844 GEG589844:GER589844 GOC589844:GON589844 GXY589844:GYJ589844 HHU589844:HIF589844 HRQ589844:HSB589844 IBM589844:IBX589844 ILI589844:ILT589844 IVE589844:IVP589844 JFA589844:JFL589844 JOW589844:JPH589844 JYS589844:JZD589844 KIO589844:KIZ589844 KSK589844:KSV589844 LCG589844:LCR589844 LMC589844:LMN589844 LVY589844:LWJ589844 MFU589844:MGF589844 MPQ589844:MQB589844 MZM589844:MZX589844 NJI589844:NJT589844 NTE589844:NTP589844 ODA589844:ODL589844 OMW589844:ONH589844 OWS589844:OXD589844 PGO589844:PGZ589844 PQK589844:PQV589844 QAG589844:QAR589844 QKC589844:QKN589844 QTY589844:QUJ589844 RDU589844:REF589844 RNQ589844:ROB589844 RXM589844:RXX589844 SHI589844:SHT589844 SRE589844:SRP589844 TBA589844:TBL589844 TKW589844:TLH589844 TUS589844:TVD589844 UEO589844:UEZ589844 UOK589844:UOV589844 UYG589844:UYR589844 VIC589844:VIN589844 VRY589844:VSJ589844 WBU589844:WCF589844 WLQ589844:WMB589844 WVM589844:WVX589844 E655380:P655380 JA655380:JL655380 SW655380:TH655380 ACS655380:ADD655380 AMO655380:AMZ655380 AWK655380:AWV655380 BGG655380:BGR655380 BQC655380:BQN655380 BZY655380:CAJ655380 CJU655380:CKF655380 CTQ655380:CUB655380 DDM655380:DDX655380 DNI655380:DNT655380 DXE655380:DXP655380 EHA655380:EHL655380 EQW655380:ERH655380 FAS655380:FBD655380 FKO655380:FKZ655380 FUK655380:FUV655380 GEG655380:GER655380 GOC655380:GON655380 GXY655380:GYJ655380 HHU655380:HIF655380 HRQ655380:HSB655380 IBM655380:IBX655380 ILI655380:ILT655380 IVE655380:IVP655380 JFA655380:JFL655380 JOW655380:JPH655380 JYS655380:JZD655380 KIO655380:KIZ655380 KSK655380:KSV655380 LCG655380:LCR655380 LMC655380:LMN655380 LVY655380:LWJ655380 MFU655380:MGF655380 MPQ655380:MQB655380 MZM655380:MZX655380 NJI655380:NJT655380 NTE655380:NTP655380 ODA655380:ODL655380 OMW655380:ONH655380 OWS655380:OXD655380 PGO655380:PGZ655380 PQK655380:PQV655380 QAG655380:QAR655380 QKC655380:QKN655380 QTY655380:QUJ655380 RDU655380:REF655380 RNQ655380:ROB655380 RXM655380:RXX655380 SHI655380:SHT655380 SRE655380:SRP655380 TBA655380:TBL655380 TKW655380:TLH655380 TUS655380:TVD655380 UEO655380:UEZ655380 UOK655380:UOV655380 UYG655380:UYR655380 VIC655380:VIN655380 VRY655380:VSJ655380 WBU655380:WCF655380 WLQ655380:WMB655380 WVM655380:WVX655380 E720916:P720916 JA720916:JL720916 SW720916:TH720916 ACS720916:ADD720916 AMO720916:AMZ720916 AWK720916:AWV720916 BGG720916:BGR720916 BQC720916:BQN720916 BZY720916:CAJ720916 CJU720916:CKF720916 CTQ720916:CUB720916 DDM720916:DDX720916 DNI720916:DNT720916 DXE720916:DXP720916 EHA720916:EHL720916 EQW720916:ERH720916 FAS720916:FBD720916 FKO720916:FKZ720916 FUK720916:FUV720916 GEG720916:GER720916 GOC720916:GON720916 GXY720916:GYJ720916 HHU720916:HIF720916 HRQ720916:HSB720916 IBM720916:IBX720916 ILI720916:ILT720916 IVE720916:IVP720916 JFA720916:JFL720916 JOW720916:JPH720916 JYS720916:JZD720916 KIO720916:KIZ720916 KSK720916:KSV720916 LCG720916:LCR720916 LMC720916:LMN720916 LVY720916:LWJ720916 MFU720916:MGF720916 MPQ720916:MQB720916 MZM720916:MZX720916 NJI720916:NJT720916 NTE720916:NTP720916 ODA720916:ODL720916 OMW720916:ONH720916 OWS720916:OXD720916 PGO720916:PGZ720916 PQK720916:PQV720916 QAG720916:QAR720916 QKC720916:QKN720916 QTY720916:QUJ720916 RDU720916:REF720916 RNQ720916:ROB720916 RXM720916:RXX720916 SHI720916:SHT720916 SRE720916:SRP720916 TBA720916:TBL720916 TKW720916:TLH720916 TUS720916:TVD720916 UEO720916:UEZ720916 UOK720916:UOV720916 UYG720916:UYR720916 VIC720916:VIN720916 VRY720916:VSJ720916 WBU720916:WCF720916 WLQ720916:WMB720916 WVM720916:WVX720916 E786452:P786452 JA786452:JL786452 SW786452:TH786452 ACS786452:ADD786452 AMO786452:AMZ786452 AWK786452:AWV786452 BGG786452:BGR786452 BQC786452:BQN786452 BZY786452:CAJ786452 CJU786452:CKF786452 CTQ786452:CUB786452 DDM786452:DDX786452 DNI786452:DNT786452 DXE786452:DXP786452 EHA786452:EHL786452 EQW786452:ERH786452 FAS786452:FBD786452 FKO786452:FKZ786452 FUK786452:FUV786452 GEG786452:GER786452 GOC786452:GON786452 GXY786452:GYJ786452 HHU786452:HIF786452 HRQ786452:HSB786452 IBM786452:IBX786452 ILI786452:ILT786452 IVE786452:IVP786452 JFA786452:JFL786452 JOW786452:JPH786452 JYS786452:JZD786452 KIO786452:KIZ786452 KSK786452:KSV786452 LCG786452:LCR786452 LMC786452:LMN786452 LVY786452:LWJ786452 MFU786452:MGF786452 MPQ786452:MQB786452 MZM786452:MZX786452 NJI786452:NJT786452 NTE786452:NTP786452 ODA786452:ODL786452 OMW786452:ONH786452 OWS786452:OXD786452 PGO786452:PGZ786452 PQK786452:PQV786452 QAG786452:QAR786452 QKC786452:QKN786452 QTY786452:QUJ786452 RDU786452:REF786452 RNQ786452:ROB786452 RXM786452:RXX786452 SHI786452:SHT786452 SRE786452:SRP786452 TBA786452:TBL786452 TKW786452:TLH786452 TUS786452:TVD786452 UEO786452:UEZ786452 UOK786452:UOV786452 UYG786452:UYR786452 VIC786452:VIN786452 VRY786452:VSJ786452 WBU786452:WCF786452 WLQ786452:WMB786452 WVM786452:WVX786452 E851988:P851988 JA851988:JL851988 SW851988:TH851988 ACS851988:ADD851988 AMO851988:AMZ851988 AWK851988:AWV851988 BGG851988:BGR851988 BQC851988:BQN851988 BZY851988:CAJ851988 CJU851988:CKF851988 CTQ851988:CUB851988 DDM851988:DDX851988 DNI851988:DNT851988 DXE851988:DXP851988 EHA851988:EHL851988 EQW851988:ERH851988 FAS851988:FBD851988 FKO851988:FKZ851988 FUK851988:FUV851988 GEG851988:GER851988 GOC851988:GON851988 GXY851988:GYJ851988 HHU851988:HIF851988 HRQ851988:HSB851988 IBM851988:IBX851988 ILI851988:ILT851988 IVE851988:IVP851988 JFA851988:JFL851988 JOW851988:JPH851988 JYS851988:JZD851988 KIO851988:KIZ851988 KSK851988:KSV851988 LCG851988:LCR851988 LMC851988:LMN851988 LVY851988:LWJ851988 MFU851988:MGF851988 MPQ851988:MQB851988 MZM851988:MZX851988 NJI851988:NJT851988 NTE851988:NTP851988 ODA851988:ODL851988 OMW851988:ONH851988 OWS851988:OXD851988 PGO851988:PGZ851988 PQK851988:PQV851988 QAG851988:QAR851988 QKC851988:QKN851988 QTY851988:QUJ851988 RDU851988:REF851988 RNQ851988:ROB851988 RXM851988:RXX851988 SHI851988:SHT851988 SRE851988:SRP851988 TBA851988:TBL851988 TKW851988:TLH851988 TUS851988:TVD851988 UEO851988:UEZ851988 UOK851988:UOV851988 UYG851988:UYR851988 VIC851988:VIN851988 VRY851988:VSJ851988 WBU851988:WCF851988 WLQ851988:WMB851988 WVM851988:WVX851988 E917524:P917524 JA917524:JL917524 SW917524:TH917524 ACS917524:ADD917524 AMO917524:AMZ917524 AWK917524:AWV917524 BGG917524:BGR917524 BQC917524:BQN917524 BZY917524:CAJ917524 CJU917524:CKF917524 CTQ917524:CUB917524 DDM917524:DDX917524 DNI917524:DNT917524 DXE917524:DXP917524 EHA917524:EHL917524 EQW917524:ERH917524 FAS917524:FBD917524 FKO917524:FKZ917524 FUK917524:FUV917524 GEG917524:GER917524 GOC917524:GON917524 GXY917524:GYJ917524 HHU917524:HIF917524 HRQ917524:HSB917524 IBM917524:IBX917524 ILI917524:ILT917524 IVE917524:IVP917524 JFA917524:JFL917524 JOW917524:JPH917524 JYS917524:JZD917524 KIO917524:KIZ917524 KSK917524:KSV917524 LCG917524:LCR917524 LMC917524:LMN917524 LVY917524:LWJ917524 MFU917524:MGF917524 MPQ917524:MQB917524 MZM917524:MZX917524 NJI917524:NJT917524 NTE917524:NTP917524 ODA917524:ODL917524 OMW917524:ONH917524 OWS917524:OXD917524 PGO917524:PGZ917524 PQK917524:PQV917524 QAG917524:QAR917524 QKC917524:QKN917524 QTY917524:QUJ917524 RDU917524:REF917524 RNQ917524:ROB917524 RXM917524:RXX917524 SHI917524:SHT917524 SRE917524:SRP917524 TBA917524:TBL917524 TKW917524:TLH917524 TUS917524:TVD917524 UEO917524:UEZ917524 UOK917524:UOV917524 UYG917524:UYR917524 VIC917524:VIN917524 VRY917524:VSJ917524 WBU917524:WCF917524 WLQ917524:WMB917524 WVM917524:WVX917524 E983060:P983060 JA983060:JL983060 SW983060:TH983060 ACS983060:ADD983060 AMO983060:AMZ983060 AWK983060:AWV983060 BGG983060:BGR983060 BQC983060:BQN983060 BZY983060:CAJ983060 CJU983060:CKF983060 CTQ983060:CUB983060 DDM983060:DDX983060 DNI983060:DNT983060 DXE983060:DXP983060 EHA983060:EHL983060 EQW983060:ERH983060 FAS983060:FBD983060 FKO983060:FKZ983060 FUK983060:FUV983060 GEG983060:GER983060 GOC983060:GON983060 GXY983060:GYJ983060 HHU983060:HIF983060 HRQ983060:HSB983060 IBM983060:IBX983060 ILI983060:ILT983060 IVE983060:IVP983060 JFA983060:JFL983060 JOW983060:JPH983060 JYS983060:JZD983060 KIO983060:KIZ983060 KSK983060:KSV983060 LCG983060:LCR983060 LMC983060:LMN983060 LVY983060:LWJ983060 MFU983060:MGF983060 MPQ983060:MQB983060 MZM983060:MZX983060 NJI983060:NJT983060 NTE983060:NTP983060 ODA983060:ODL983060 OMW983060:ONH983060 OWS983060:OXD983060 PGO983060:PGZ983060 PQK983060:PQV983060 QAG983060:QAR983060 QKC983060:QKN983060 QTY983060:QUJ983060 RDU983060:REF983060 RNQ983060:ROB983060 RXM983060:RXX983060 SHI983060:SHT983060 SRE983060:SRP983060 TBA983060:TBL983060 TKW983060:TLH983060 TUS983060:TVD983060 UEO983060:UEZ983060 UOK983060:UOV983060 UYG983060:UYR983060 VIC983060:VIN983060 VRY983060:VSJ983060 WBU983060:WCF983060 WLQ983060:WMB983060" xr:uid="{00000000-0002-0000-0100-000009000000}">
      <formula1>$T$16:$V$16</formula1>
    </dataValidation>
  </dataValidations>
  <printOptions verticalCentered="1"/>
  <pageMargins left="0.86614173228346458" right="0.31496062992125984" top="0.43307086614173229" bottom="0.31496062992125984" header="0.27559055118110237" footer="0.19685039370078741"/>
  <pageSetup paperSize="9" scale="89" fitToHeight="0" orientation="portrait" horizontalDpi="300" verticalDpi="300" r:id="rId1"/>
  <headerFooter alignWithMargins="0">
    <oddHeader>&amp;C（案）</oddHeader>
  </headerFooter>
  <rowBreaks count="3" manualBreakCount="3">
    <brk id="29" max="15" man="1"/>
    <brk id="37" max="15" man="1"/>
    <brk id="60" max="15" man="1"/>
  </rowBreaks>
  <colBreaks count="1" manualBreakCount="1">
    <brk id="19"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
  <sheetViews>
    <sheetView workbookViewId="0"/>
  </sheetViews>
  <sheetFormatPr defaultRowHeight="13.2" x14ac:dyDescent="0.2"/>
  <cols>
    <col min="1" max="6" width="9" style="16"/>
  </cols>
  <sheetData>
    <row r="2" spans="2:2" x14ac:dyDescent="0.2">
      <c r="B2" s="127" t="s">
        <v>100</v>
      </c>
    </row>
    <row r="3" spans="2:2" x14ac:dyDescent="0.2">
      <c r="B3" s="127" t="s">
        <v>99</v>
      </c>
    </row>
  </sheetData>
  <sheetProtection algorithmName="SHA-512" hashValue="kSYzr9gOEV9Wb1zvX7mEVfXGHQ3rRD2HH9PmttAKxne/QHcBHbsmABTHEOU7a8nPpEOuE5QZhfCr2b0eab5hCg==" saltValue="F25OK6WGl8aHy0jDtegTLQ==" spinCount="100000"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別記様式第1号_登録申請書</vt:lpstr>
      <vt:lpstr>(確認用)登録簿</vt:lpstr>
      <vt:lpstr>Sheet2</vt:lpstr>
      <vt:lpstr>'(確認用)登録簿'!Print_Area</vt:lpstr>
      <vt:lpstr>別記様式第1号_登録申請書!Print_Area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2026-06-11T01:06:02Z</cp:lastPrinted>
  <dcterms:created xsi:type="dcterms:W3CDTF">2020-08-26T13:19:40Z</dcterms:created>
  <dcterms:modified xsi:type="dcterms:W3CDTF">2026-06-11T01:22:07Z</dcterms:modified>
</cp:coreProperties>
</file>