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60.10\民間住宅部\マンション課\マンション課共有\東京とどまるマンション\デジタル化\"/>
    </mc:Choice>
  </mc:AlternateContent>
  <bookViews>
    <workbookView xWindow="0" yWindow="0" windowWidth="23040" windowHeight="9240"/>
  </bookViews>
  <sheets>
    <sheet name="別記様式第1号" sheetId="2" r:id="rId1"/>
    <sheet name="登録簿_R050320修正" sheetId="3" r:id="rId2"/>
    <sheet name="Sheet2" sheetId="4" r:id="rId3"/>
  </sheets>
  <definedNames>
    <definedName name="_ｐｋ48" localSheetId="1">#REF!</definedName>
    <definedName name="ｐｋ48" localSheetId="0">#REF!</definedName>
    <definedName name="ｐｋ48">#REF!</definedName>
    <definedName name="_xlnm.Print_Area" localSheetId="1">登録簿_R050320修正!$A$1:$P$69</definedName>
    <definedName name="_xlnm.Print_Area" localSheetId="0">別記様式第1号!$A$1:$Q$146</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9" i="3" l="1"/>
  <c r="K19" i="3"/>
  <c r="H19" i="3"/>
  <c r="E19" i="3"/>
  <c r="N20" i="3"/>
  <c r="K20" i="3"/>
  <c r="H20" i="3"/>
  <c r="E20" i="3"/>
  <c r="S120" i="2" l="1"/>
  <c r="S113" i="2"/>
  <c r="S114" i="2"/>
  <c r="S110" i="2"/>
  <c r="S107" i="2"/>
  <c r="S52" i="2" l="1"/>
  <c r="T52" i="2" s="1"/>
  <c r="S94" i="2"/>
  <c r="E49" i="3"/>
  <c r="U117" i="2" l="1"/>
  <c r="F63" i="3" l="1"/>
  <c r="E60" i="3"/>
  <c r="E56" i="3"/>
  <c r="M41" i="3"/>
  <c r="E48" i="3"/>
  <c r="E66" i="3"/>
  <c r="E28" i="3" l="1"/>
  <c r="U135" i="2"/>
  <c r="U137" i="2"/>
  <c r="V137" i="2" s="1"/>
  <c r="S137" i="2"/>
  <c r="T137" i="2" s="1"/>
  <c r="U136" i="2"/>
  <c r="V136" i="2" s="1"/>
  <c r="S136" i="2"/>
  <c r="T136" i="2" s="1"/>
  <c r="S134" i="2"/>
  <c r="T134" i="2" s="1"/>
  <c r="S131" i="2"/>
  <c r="U131" i="2" l="1"/>
  <c r="T131" i="2"/>
  <c r="U127" i="2"/>
  <c r="V127" i="2" s="1"/>
  <c r="S127" i="2"/>
  <c r="T127" i="2" s="1"/>
  <c r="S126" i="2"/>
  <c r="T126" i="2" s="1"/>
  <c r="S130" i="2"/>
  <c r="T130" i="2" s="1"/>
  <c r="U107" i="2"/>
  <c r="V107" i="2" s="1"/>
  <c r="U125" i="2"/>
  <c r="V125" i="2" s="1"/>
  <c r="S125" i="2"/>
  <c r="T125" i="2" s="1"/>
  <c r="S108" i="2"/>
  <c r="S121" i="2"/>
  <c r="T121" i="2" s="1"/>
  <c r="U121" i="2"/>
  <c r="V121" i="2" s="1"/>
  <c r="S79" i="2"/>
  <c r="U120" i="2"/>
  <c r="V120" i="2" s="1"/>
  <c r="U119" i="2"/>
  <c r="V119" i="2" s="1"/>
  <c r="U110" i="2"/>
  <c r="U114" i="2"/>
  <c r="U118" i="2"/>
  <c r="V118" i="2" s="1"/>
  <c r="V114" i="2"/>
  <c r="T120" i="2"/>
  <c r="S119" i="2"/>
  <c r="T119" i="2" s="1"/>
  <c r="V117" i="2"/>
  <c r="S117" i="2"/>
  <c r="T117" i="2" s="1"/>
  <c r="V110" i="2"/>
  <c r="T114" i="2"/>
  <c r="T110" i="2"/>
  <c r="T113" i="2"/>
  <c r="U100" i="2"/>
  <c r="V100" i="2" s="1"/>
  <c r="S100" i="2"/>
  <c r="T100" i="2" s="1"/>
  <c r="S109" i="2"/>
  <c r="T109" i="2" s="1"/>
  <c r="V131" i="2" l="1"/>
  <c r="V135" i="2"/>
  <c r="T108" i="2"/>
  <c r="T79" i="2"/>
  <c r="U79" i="2"/>
  <c r="T107" i="2"/>
  <c r="S102" i="2"/>
  <c r="T102" i="2" s="1"/>
  <c r="S96" i="2"/>
  <c r="U98" i="2" l="1"/>
  <c r="V98" i="2" s="1"/>
  <c r="U96" i="2"/>
  <c r="V96" i="2" s="1"/>
  <c r="S83" i="2"/>
  <c r="S92" i="2"/>
  <c r="S91" i="2"/>
  <c r="T91" i="2" s="1"/>
  <c r="U89" i="2"/>
  <c r="V89" i="2" s="1"/>
  <c r="S89" i="2"/>
  <c r="T89" i="2" s="1"/>
  <c r="U85" i="2" l="1"/>
  <c r="V85" i="2" s="1"/>
  <c r="U88" i="2"/>
  <c r="V88" i="2" s="1"/>
  <c r="U87" i="2"/>
  <c r="V87" i="2" s="1"/>
  <c r="U86" i="2"/>
  <c r="V86" i="2" s="1"/>
  <c r="U84" i="2"/>
  <c r="V84" i="2" s="1"/>
  <c r="V83" i="2"/>
  <c r="U83" i="2"/>
  <c r="T83" i="2"/>
  <c r="S82" i="2"/>
  <c r="T82" i="2" s="1"/>
  <c r="S77" i="2"/>
  <c r="T77" i="2" s="1"/>
  <c r="V78" i="2"/>
  <c r="T78" i="2"/>
  <c r="U77" i="2"/>
  <c r="S76" i="2"/>
  <c r="T76" i="2" s="1"/>
  <c r="U75" i="2"/>
  <c r="S75" i="2"/>
  <c r="T75" i="2" s="1"/>
  <c r="S74" i="2"/>
  <c r="T74" i="2" s="1"/>
  <c r="S73" i="2"/>
  <c r="T73" i="2" s="1"/>
  <c r="S72" i="2"/>
  <c r="U72" i="2"/>
  <c r="V72" i="2" s="1"/>
  <c r="T72" i="2"/>
  <c r="S71" i="2"/>
  <c r="T71" i="2" s="1"/>
  <c r="S70" i="2"/>
  <c r="T70" i="2" s="1"/>
  <c r="S24" i="2"/>
  <c r="T24" i="2" s="1"/>
  <c r="S23" i="2"/>
  <c r="T23" i="2" s="1"/>
  <c r="S22" i="2"/>
  <c r="T22" i="2" s="1"/>
  <c r="U69" i="2"/>
  <c r="V69" i="2" s="1"/>
  <c r="S33" i="2"/>
  <c r="T33" i="2" s="1"/>
  <c r="U38" i="2"/>
  <c r="V38" i="2" s="1"/>
  <c r="S38" i="2"/>
  <c r="T38" i="2" s="1"/>
  <c r="E13" i="3"/>
  <c r="S69" i="2"/>
  <c r="T69" i="2" s="1"/>
  <c r="S50" i="2"/>
  <c r="T50" i="2" s="1"/>
  <c r="S49" i="2"/>
  <c r="T49" i="2" s="1"/>
  <c r="S48" i="2"/>
  <c r="T48" i="2" s="1"/>
  <c r="V75" i="2" l="1"/>
  <c r="V77" i="2"/>
  <c r="V79" i="2"/>
  <c r="S47" i="2"/>
  <c r="T47" i="2" s="1"/>
  <c r="S46" i="2"/>
  <c r="T46" i="2" s="1"/>
  <c r="S43" i="2"/>
  <c r="T43" i="2" s="1"/>
  <c r="S42" i="2"/>
  <c r="T42" i="2" s="1"/>
  <c r="S40" i="2"/>
  <c r="T40" i="2" s="1"/>
  <c r="S41" i="2"/>
  <c r="T41" i="2" s="1"/>
  <c r="T39" i="2"/>
  <c r="S35" i="2" l="1"/>
  <c r="T35" i="2" s="1"/>
  <c r="T36" i="2"/>
  <c r="S37" i="2"/>
  <c r="T37" i="2" s="1"/>
  <c r="T34" i="2"/>
  <c r="S20" i="2"/>
  <c r="T20" i="2" s="1"/>
  <c r="S19" i="2"/>
  <c r="T19" i="2" s="1"/>
  <c r="S21" i="2"/>
  <c r="T21" i="2" s="1"/>
  <c r="S14" i="2"/>
  <c r="T14" i="2" s="1"/>
  <c r="S13" i="2"/>
  <c r="T13" i="2" s="1"/>
  <c r="S12" i="2"/>
  <c r="T12" i="2" s="1"/>
  <c r="S2" i="2"/>
  <c r="T139" i="2" l="1"/>
  <c r="T2" i="2"/>
  <c r="E65" i="3"/>
  <c r="E64" i="3"/>
  <c r="E63" i="3"/>
  <c r="J64" i="3"/>
  <c r="J65" i="3"/>
  <c r="H59" i="3"/>
  <c r="F64" i="3"/>
  <c r="E57" i="3"/>
  <c r="P65" i="3"/>
  <c r="P64" i="3"/>
  <c r="F65" i="3"/>
  <c r="E62" i="3"/>
  <c r="F61" i="3"/>
  <c r="E61" i="3"/>
  <c r="H55" i="3" l="1"/>
  <c r="E59" i="3"/>
  <c r="P59" i="3"/>
  <c r="E54" i="3" l="1"/>
  <c r="E55" i="3"/>
  <c r="P55" i="3"/>
  <c r="E58" i="3"/>
  <c r="E53" i="3"/>
  <c r="E52" i="3"/>
  <c r="E8" i="3"/>
  <c r="L46" i="3" l="1"/>
  <c r="H46" i="3"/>
  <c r="E46" i="3"/>
  <c r="E45" i="3"/>
  <c r="E47" i="3"/>
  <c r="N44" i="3"/>
  <c r="I44" i="3"/>
  <c r="E44" i="3"/>
  <c r="N43" i="3"/>
  <c r="I43" i="3"/>
  <c r="E41" i="3"/>
  <c r="M40" i="3"/>
  <c r="E40" i="3"/>
  <c r="M39" i="3"/>
  <c r="E39" i="3"/>
  <c r="E38" i="3"/>
  <c r="M37" i="3"/>
  <c r="K37" i="3"/>
  <c r="O36" i="3"/>
  <c r="M36" i="3"/>
  <c r="K36" i="3"/>
  <c r="I34" i="3"/>
  <c r="E37" i="3"/>
  <c r="E36" i="3"/>
  <c r="E35" i="3"/>
  <c r="E34" i="3"/>
  <c r="E17" i="3" l="1"/>
  <c r="E24" i="3"/>
  <c r="J33" i="3"/>
  <c r="H33" i="3" l="1"/>
  <c r="E33" i="3"/>
  <c r="N32" i="3"/>
  <c r="J32" i="3"/>
  <c r="G32" i="3"/>
  <c r="E32" i="3"/>
  <c r="N31" i="3"/>
  <c r="J31" i="3"/>
  <c r="G31" i="3"/>
  <c r="E31" i="3"/>
  <c r="E25" i="3" l="1"/>
  <c r="E27" i="3"/>
  <c r="E26" i="3"/>
  <c r="E23" i="3"/>
  <c r="E22" i="3" l="1"/>
  <c r="K21" i="3"/>
  <c r="E21" i="3"/>
  <c r="E18" i="3" l="1"/>
  <c r="E16" i="3"/>
  <c r="E12" i="3" l="1"/>
  <c r="G11" i="3"/>
  <c r="G10" i="3"/>
  <c r="E9" i="3"/>
</calcChain>
</file>

<file path=xl/sharedStrings.xml><?xml version="1.0" encoding="utf-8"?>
<sst xmlns="http://schemas.openxmlformats.org/spreadsheetml/2006/main" count="556" uniqueCount="288">
  <si>
    <t>別記様式第１号</t>
    <rPh sb="0" eb="2">
      <t>ベッキ</t>
    </rPh>
    <rPh sb="2" eb="4">
      <t>ヨウシキ</t>
    </rPh>
    <rPh sb="4" eb="5">
      <t>ダイ</t>
    </rPh>
    <rPh sb="6" eb="7">
      <t>ゴウ</t>
    </rPh>
    <phoneticPr fontId="3"/>
  </si>
  <si>
    <t>　　</t>
    <phoneticPr fontId="3"/>
  </si>
  <si>
    <t>東京都住宅政策本部長　　殿</t>
    <rPh sb="3" eb="5">
      <t>ジュウタク</t>
    </rPh>
    <rPh sb="5" eb="7">
      <t>セイサク</t>
    </rPh>
    <rPh sb="7" eb="9">
      <t>ホンブ</t>
    </rPh>
    <phoneticPr fontId="3"/>
  </si>
  <si>
    <t>１　申請者（住宅所有者）及び連絡先に関する事項</t>
    <rPh sb="2" eb="5">
      <t>シンセイシャ</t>
    </rPh>
    <rPh sb="12" eb="13">
      <t>オヨ</t>
    </rPh>
    <rPh sb="14" eb="17">
      <t>レンラクサキ</t>
    </rPh>
    <rPh sb="18" eb="19">
      <t>カン</t>
    </rPh>
    <rPh sb="21" eb="23">
      <t>ジコウ</t>
    </rPh>
    <phoneticPr fontId="3"/>
  </si>
  <si>
    <t>（１）申請者（住宅所有者）（非公開）</t>
    <rPh sb="3" eb="6">
      <t>シンセイシャ</t>
    </rPh>
    <rPh sb="14" eb="17">
      <t>ヒコウカイ</t>
    </rPh>
    <phoneticPr fontId="3"/>
  </si>
  <si>
    <t>氏名又は名称</t>
    <rPh sb="0" eb="2">
      <t>シメイ</t>
    </rPh>
    <rPh sb="2" eb="3">
      <t>マタ</t>
    </rPh>
    <rPh sb="4" eb="6">
      <t>メイショウ</t>
    </rPh>
    <phoneticPr fontId="3"/>
  </si>
  <si>
    <t>非公開</t>
    <rPh sb="0" eb="3">
      <t>ヒコウカイ</t>
    </rPh>
    <phoneticPr fontId="3"/>
  </si>
  <si>
    <t>住所</t>
    <rPh sb="0" eb="2">
      <t>ジュウショ</t>
    </rPh>
    <phoneticPr fontId="3"/>
  </si>
  <si>
    <t>連絡先</t>
    <rPh sb="0" eb="3">
      <t>レンラクサキ</t>
    </rPh>
    <phoneticPr fontId="3"/>
  </si>
  <si>
    <t xml:space="preserve">(電話番号)
</t>
    <rPh sb="1" eb="3">
      <t>デンワ</t>
    </rPh>
    <rPh sb="3" eb="5">
      <t>バンゴウ</t>
    </rPh>
    <phoneticPr fontId="3"/>
  </si>
  <si>
    <t>（２）連絡先（住宅所有者 又は 住宅所有者の代理を行う者）（登録情報）</t>
    <rPh sb="30" eb="32">
      <t>トウロク</t>
    </rPh>
    <rPh sb="32" eb="34">
      <t>ジョウホウ</t>
    </rPh>
    <phoneticPr fontId="3"/>
  </si>
  <si>
    <t>　　登録情報の公開について希望する場合は、右欄□にチェックしてください</t>
    <rPh sb="2" eb="4">
      <t>トウロク</t>
    </rPh>
    <rPh sb="4" eb="6">
      <t>ジョウホウ</t>
    </rPh>
    <rPh sb="7" eb="9">
      <t>コウカイ</t>
    </rPh>
    <rPh sb="13" eb="15">
      <t>キボウ</t>
    </rPh>
    <rPh sb="17" eb="19">
      <t>バアイ</t>
    </rPh>
    <rPh sb="21" eb="22">
      <t>ミギ</t>
    </rPh>
    <rPh sb="22" eb="23">
      <t>ラン</t>
    </rPh>
    <phoneticPr fontId="3"/>
  </si>
  <si>
    <t>公開／
非公開</t>
    <rPh sb="0" eb="2">
      <t>コウカイ</t>
    </rPh>
    <rPh sb="4" eb="5">
      <t>ヒ</t>
    </rPh>
    <rPh sb="5" eb="7">
      <t>コウカイ</t>
    </rPh>
    <phoneticPr fontId="3"/>
  </si>
  <si>
    <t>住宅所有者又は代理を行う者の氏名又は名称</t>
    <rPh sb="0" eb="2">
      <t>ジュウタク</t>
    </rPh>
    <rPh sb="2" eb="5">
      <t>ショユウシャ</t>
    </rPh>
    <rPh sb="5" eb="6">
      <t>マタ</t>
    </rPh>
    <rPh sb="10" eb="11">
      <t>オコナ</t>
    </rPh>
    <rPh sb="12" eb="13">
      <t>モノ</t>
    </rPh>
    <rPh sb="14" eb="16">
      <t>シメイ</t>
    </rPh>
    <rPh sb="16" eb="17">
      <t>マタ</t>
    </rPh>
    <rPh sb="18" eb="20">
      <t>メイショウ</t>
    </rPh>
    <phoneticPr fontId="3"/>
  </si>
  <si>
    <t>(電話番号)</t>
    <rPh sb="1" eb="3">
      <t>デンワ</t>
    </rPh>
    <rPh sb="3" eb="5">
      <t>バンゴウ</t>
    </rPh>
    <phoneticPr fontId="3"/>
  </si>
  <si>
    <t>(FAX番号)</t>
    <phoneticPr fontId="3"/>
  </si>
  <si>
    <r>
      <t>メールアドレス</t>
    </r>
    <r>
      <rPr>
        <b/>
        <sz val="12"/>
        <rFont val="ＭＳ Ｐ明朝"/>
        <family val="1"/>
        <charset val="128"/>
      </rPr>
      <t>※</t>
    </r>
    <phoneticPr fontId="3"/>
  </si>
  <si>
    <r>
      <t>ホームページ</t>
    </r>
    <r>
      <rPr>
        <b/>
        <sz val="12"/>
        <rFont val="ＭＳ Ｐ明朝"/>
        <family val="1"/>
        <charset val="128"/>
      </rPr>
      <t>※</t>
    </r>
    <phoneticPr fontId="3"/>
  </si>
  <si>
    <t>　　※印が付いた項目の記載は任意とします</t>
    <phoneticPr fontId="3"/>
  </si>
  <si>
    <t>１／４</t>
    <phoneticPr fontId="3"/>
  </si>
  <si>
    <t>２　住宅の概要</t>
    <rPh sb="2" eb="4">
      <t>ジュウタク</t>
    </rPh>
    <rPh sb="5" eb="7">
      <t>ガイヨウ</t>
    </rPh>
    <phoneticPr fontId="3"/>
  </si>
  <si>
    <t>　　登録情報の公開について希望する場合は、右欄□にチェックしてください
　　　（ただし、「公開」とあるものは必ず公開され、「非公開」とあるものは公開されないものです）</t>
    <rPh sb="2" eb="4">
      <t>トウロク</t>
    </rPh>
    <rPh sb="4" eb="6">
      <t>ジョウホウ</t>
    </rPh>
    <rPh sb="7" eb="9">
      <t>コウカイ</t>
    </rPh>
    <rPh sb="13" eb="15">
      <t>キボウ</t>
    </rPh>
    <rPh sb="17" eb="19">
      <t>バアイ</t>
    </rPh>
    <rPh sb="21" eb="22">
      <t>ミギ</t>
    </rPh>
    <rPh sb="22" eb="23">
      <t>ラン</t>
    </rPh>
    <rPh sb="45" eb="47">
      <t>コウカイ</t>
    </rPh>
    <rPh sb="54" eb="55">
      <t>カナラ</t>
    </rPh>
    <rPh sb="56" eb="58">
      <t>コウカイ</t>
    </rPh>
    <rPh sb="62" eb="65">
      <t>ヒコウカイ</t>
    </rPh>
    <rPh sb="72" eb="74">
      <t>コウカイ</t>
    </rPh>
    <phoneticPr fontId="3"/>
  </si>
  <si>
    <t>住宅の種別</t>
    <rPh sb="0" eb="2">
      <t>ジュウタク</t>
    </rPh>
    <rPh sb="3" eb="5">
      <t>シュベツ</t>
    </rPh>
    <phoneticPr fontId="3"/>
  </si>
  <si>
    <t>公開</t>
    <rPh sb="0" eb="2">
      <t>コウカイ</t>
    </rPh>
    <phoneticPr fontId="3"/>
  </si>
  <si>
    <r>
      <t xml:space="preserve">住宅の位置
</t>
    </r>
    <r>
      <rPr>
        <sz val="11"/>
        <rFont val="ＭＳ Ｐ明朝"/>
        <family val="1"/>
        <charset val="128"/>
      </rPr>
      <t>（住居表示）</t>
    </r>
    <rPh sb="0" eb="2">
      <t>ジュウタク</t>
    </rPh>
    <rPh sb="3" eb="5">
      <t>イチ</t>
    </rPh>
    <rPh sb="7" eb="9">
      <t>ジュウキョ</t>
    </rPh>
    <rPh sb="9" eb="11">
      <t>ヒョウジ</t>
    </rPh>
    <phoneticPr fontId="3"/>
  </si>
  <si>
    <t>住宅名称</t>
    <rPh sb="0" eb="2">
      <t>ジュウタク</t>
    </rPh>
    <rPh sb="2" eb="4">
      <t>メイショウ</t>
    </rPh>
    <phoneticPr fontId="3"/>
  </si>
  <si>
    <r>
      <t>主な交通手段</t>
    </r>
    <r>
      <rPr>
        <b/>
        <sz val="12"/>
        <rFont val="ＭＳ Ｐ明朝"/>
        <family val="1"/>
        <charset val="128"/>
      </rPr>
      <t>※</t>
    </r>
    <rPh sb="0" eb="1">
      <t>オモ</t>
    </rPh>
    <rPh sb="2" eb="4">
      <t>コウツウ</t>
    </rPh>
    <rPh sb="4" eb="6">
      <t>シュダン</t>
    </rPh>
    <phoneticPr fontId="3"/>
  </si>
  <si>
    <t>電車</t>
    <rPh sb="0" eb="2">
      <t>デンシャ</t>
    </rPh>
    <phoneticPr fontId="3"/>
  </si>
  <si>
    <t>最寄駅</t>
    <rPh sb="0" eb="2">
      <t>モヨ</t>
    </rPh>
    <rPh sb="2" eb="3">
      <t>エキ</t>
    </rPh>
    <phoneticPr fontId="3"/>
  </si>
  <si>
    <t>バス</t>
    <phoneticPr fontId="3"/>
  </si>
  <si>
    <t>徒歩</t>
    <rPh sb="0" eb="2">
      <t>トホ</t>
    </rPh>
    <phoneticPr fontId="3"/>
  </si>
  <si>
    <t>構造・階数</t>
    <rPh sb="0" eb="1">
      <t>カマエ</t>
    </rPh>
    <rPh sb="1" eb="2">
      <t>ヅクリ</t>
    </rPh>
    <rPh sb="3" eb="5">
      <t>カイスウ</t>
    </rPh>
    <phoneticPr fontId="3"/>
  </si>
  <si>
    <t>戸　数</t>
    <rPh sb="0" eb="1">
      <t>ト</t>
    </rPh>
    <rPh sb="2" eb="3">
      <t>カズ</t>
    </rPh>
    <phoneticPr fontId="3"/>
  </si>
  <si>
    <t>建築確認又は計画通知</t>
    <rPh sb="0" eb="2">
      <t>ケンチク</t>
    </rPh>
    <rPh sb="2" eb="4">
      <t>カクニン</t>
    </rPh>
    <rPh sb="4" eb="5">
      <t>マタ</t>
    </rPh>
    <rPh sb="6" eb="8">
      <t>ケイカク</t>
    </rPh>
    <rPh sb="8" eb="10">
      <t>ツウチ</t>
    </rPh>
    <phoneticPr fontId="3"/>
  </si>
  <si>
    <t>非公開</t>
    <rPh sb="0" eb="1">
      <t>ヒ</t>
    </rPh>
    <rPh sb="1" eb="3">
      <t>コウカイ</t>
    </rPh>
    <phoneticPr fontId="3"/>
  </si>
  <si>
    <t>耐震性能</t>
    <rPh sb="0" eb="2">
      <t>タイシン</t>
    </rPh>
    <rPh sb="2" eb="4">
      <t>セイノウ</t>
    </rPh>
    <phoneticPr fontId="3"/>
  </si>
  <si>
    <t>耐震性能
（□にチェック）</t>
    <rPh sb="0" eb="2">
      <t>タイシン</t>
    </rPh>
    <rPh sb="2" eb="4">
      <t>セイノウ</t>
    </rPh>
    <phoneticPr fontId="3"/>
  </si>
  <si>
    <r>
      <t>代表的な間取り</t>
    </r>
    <r>
      <rPr>
        <b/>
        <sz val="12"/>
        <rFont val="ＭＳ Ｐ明朝"/>
        <family val="1"/>
        <charset val="128"/>
      </rPr>
      <t>※</t>
    </r>
    <r>
      <rPr>
        <sz val="12"/>
        <rFont val="ＭＳ Ｐ明朝"/>
        <family val="1"/>
        <charset val="128"/>
      </rPr>
      <t xml:space="preserve">
</t>
    </r>
    <r>
      <rPr>
        <sz val="9"/>
        <rFont val="ＭＳ Ｐ明朝"/>
        <family val="1"/>
        <charset val="128"/>
      </rPr>
      <t>(２Ｋ、３ＤＫ、４ＬＤＫ等)</t>
    </r>
    <rPh sb="0" eb="3">
      <t>ダイヒョウテキ</t>
    </rPh>
    <rPh sb="4" eb="6">
      <t>マド</t>
    </rPh>
    <rPh sb="21" eb="22">
      <t>トウ</t>
    </rPh>
    <phoneticPr fontId="3"/>
  </si>
  <si>
    <r>
      <t>住戸規模</t>
    </r>
    <r>
      <rPr>
        <b/>
        <sz val="12"/>
        <rFont val="ＭＳ Ｐ明朝"/>
        <family val="1"/>
        <charset val="128"/>
      </rPr>
      <t>※</t>
    </r>
    <r>
      <rPr>
        <sz val="12"/>
        <rFont val="ＭＳ Ｐ明朝"/>
        <family val="1"/>
        <charset val="128"/>
      </rPr>
      <t xml:space="preserve">
</t>
    </r>
    <r>
      <rPr>
        <sz val="9"/>
        <rFont val="ＭＳ Ｐ明朝"/>
        <family val="1"/>
        <charset val="128"/>
      </rPr>
      <t>（面積：壁芯）</t>
    </r>
    <rPh sb="0" eb="1">
      <t>ジュウ</t>
    </rPh>
    <rPh sb="1" eb="2">
      <t>コ</t>
    </rPh>
    <rPh sb="2" eb="4">
      <t>キボ</t>
    </rPh>
    <rPh sb="7" eb="9">
      <t>メンセキ</t>
    </rPh>
    <rPh sb="10" eb="11">
      <t>カベ</t>
    </rPh>
    <rPh sb="11" eb="12">
      <t>シン</t>
    </rPh>
    <phoneticPr fontId="3"/>
  </si>
  <si>
    <r>
      <t>竣工年月日（西暦）</t>
    </r>
    <r>
      <rPr>
        <b/>
        <sz val="12"/>
        <rFont val="ＭＳ Ｐ明朝"/>
        <family val="1"/>
        <charset val="128"/>
      </rPr>
      <t>※</t>
    </r>
    <r>
      <rPr>
        <sz val="12"/>
        <rFont val="ＭＳ Ｐ明朝"/>
        <family val="1"/>
        <charset val="128"/>
      </rPr>
      <t xml:space="preserve">
</t>
    </r>
    <r>
      <rPr>
        <sz val="9"/>
        <rFont val="ＭＳ Ｐ明朝"/>
        <family val="1"/>
        <charset val="128"/>
      </rPr>
      <t>建設中のものは予定</t>
    </r>
    <rPh sb="0" eb="2">
      <t>シュンコウ</t>
    </rPh>
    <rPh sb="2" eb="5">
      <t>ネンガッピ</t>
    </rPh>
    <rPh sb="11" eb="14">
      <t>ケンセツチュウ</t>
    </rPh>
    <rPh sb="18" eb="20">
      <t>ヨテイ</t>
    </rPh>
    <phoneticPr fontId="3"/>
  </si>
  <si>
    <r>
      <t>併存する施設</t>
    </r>
    <r>
      <rPr>
        <b/>
        <sz val="12"/>
        <rFont val="ＭＳ Ｐ明朝"/>
        <family val="1"/>
        <charset val="128"/>
      </rPr>
      <t>※</t>
    </r>
    <rPh sb="0" eb="2">
      <t>ヘイゾン</t>
    </rPh>
    <rPh sb="4" eb="6">
      <t>シセツ</t>
    </rPh>
    <phoneticPr fontId="3"/>
  </si>
  <si>
    <r>
      <t>最寄りの公益施設等</t>
    </r>
    <r>
      <rPr>
        <b/>
        <sz val="12"/>
        <rFont val="ＭＳ Ｐ明朝"/>
        <family val="1"/>
        <charset val="128"/>
      </rPr>
      <t>※</t>
    </r>
    <r>
      <rPr>
        <sz val="10"/>
        <rFont val="ＭＳ Ｐ明朝"/>
        <family val="1"/>
        <charset val="128"/>
      </rPr>
      <t xml:space="preserve">
（所要時間等）</t>
    </r>
    <phoneticPr fontId="3"/>
  </si>
  <si>
    <r>
      <t>その他</t>
    </r>
    <r>
      <rPr>
        <b/>
        <sz val="12"/>
        <rFont val="ＭＳ Ｐ明朝"/>
        <family val="1"/>
        <charset val="128"/>
      </rPr>
      <t>※</t>
    </r>
    <phoneticPr fontId="3"/>
  </si>
  <si>
    <t>＜住宅の位置図＞</t>
    <rPh sb="1" eb="3">
      <t>ジュウタク</t>
    </rPh>
    <rPh sb="4" eb="6">
      <t>イチ</t>
    </rPh>
    <rPh sb="6" eb="7">
      <t>ズ</t>
    </rPh>
    <phoneticPr fontId="3"/>
  </si>
  <si>
    <t>２／４</t>
    <phoneticPr fontId="3"/>
  </si>
  <si>
    <t>　　登録情報の公開について希望する場合は、右欄□にチェックしてください
　　　（ただし、「公開」とあるものは必ず公開され、「非公開」とあるものは公開されないものです）</t>
    <phoneticPr fontId="3"/>
  </si>
  <si>
    <t>災害時に稼働させる
給水ポンプの基数、
必要な電力及び
稼働時間</t>
    <rPh sb="10" eb="12">
      <t>キュウスイ</t>
    </rPh>
    <rPh sb="16" eb="18">
      <t>キスウ</t>
    </rPh>
    <rPh sb="20" eb="22">
      <t>ヒツヨウ</t>
    </rPh>
    <rPh sb="23" eb="25">
      <t>デンリョク</t>
    </rPh>
    <rPh sb="25" eb="26">
      <t>オヨ</t>
    </rPh>
    <rPh sb="28" eb="30">
      <t>カドウ</t>
    </rPh>
    <rPh sb="30" eb="32">
      <t>ジカン</t>
    </rPh>
    <phoneticPr fontId="3"/>
  </si>
  <si>
    <t>災害時に稼働させる
エレベーターの基数、
必要な電力及び
稼働時間</t>
    <rPh sb="0" eb="2">
      <t>サイガイ</t>
    </rPh>
    <rPh sb="2" eb="3">
      <t>ジ</t>
    </rPh>
    <rPh sb="17" eb="19">
      <t>キスウ</t>
    </rPh>
    <rPh sb="21" eb="23">
      <t>ヒツヨウ</t>
    </rPh>
    <rPh sb="24" eb="26">
      <t>デンリョク</t>
    </rPh>
    <rPh sb="26" eb="27">
      <t>オヨ</t>
    </rPh>
    <rPh sb="29" eb="31">
      <t>カドウ</t>
    </rPh>
    <rPh sb="31" eb="33">
      <t>ジカン</t>
    </rPh>
    <phoneticPr fontId="3"/>
  </si>
  <si>
    <t>給水ポンプ、エレベーター以外に稼働させる設備機器</t>
    <rPh sb="0" eb="2">
      <t>キュウスイ</t>
    </rPh>
    <rPh sb="12" eb="14">
      <t>イガイ</t>
    </rPh>
    <rPh sb="20" eb="22">
      <t>セツビ</t>
    </rPh>
    <rPh sb="22" eb="24">
      <t>キキ</t>
    </rPh>
    <phoneticPr fontId="3"/>
  </si>
  <si>
    <t>計画上の稼働継続日数</t>
    <rPh sb="0" eb="2">
      <t>ケイカク</t>
    </rPh>
    <rPh sb="2" eb="3">
      <t>ジョウ</t>
    </rPh>
    <rPh sb="4" eb="6">
      <t>カドウ</t>
    </rPh>
    <rPh sb="6" eb="8">
      <t>ケイゾク</t>
    </rPh>
    <rPh sb="8" eb="10">
      <t>ニッスウ</t>
    </rPh>
    <phoneticPr fontId="3"/>
  </si>
  <si>
    <t>稼働確認</t>
    <rPh sb="2" eb="4">
      <t>カクニン</t>
    </rPh>
    <phoneticPr fontId="3"/>
  </si>
  <si>
    <t>非常用電源設備</t>
    <rPh sb="0" eb="3">
      <t>ヒジョウヨウ</t>
    </rPh>
    <rPh sb="3" eb="5">
      <t>デンゲン</t>
    </rPh>
    <rPh sb="5" eb="7">
      <t>セツビ</t>
    </rPh>
    <phoneticPr fontId="3"/>
  </si>
  <si>
    <t>全電源設備の最大出力数</t>
    <phoneticPr fontId="3"/>
  </si>
  <si>
    <t>電源確保の内容</t>
    <rPh sb="0" eb="2">
      <t>デンゲン</t>
    </rPh>
    <rPh sb="2" eb="4">
      <t>カクホ</t>
    </rPh>
    <rPh sb="5" eb="7">
      <t>ナイヨウ</t>
    </rPh>
    <phoneticPr fontId="3"/>
  </si>
  <si>
    <t>（□にチェック）</t>
    <phoneticPr fontId="3"/>
  </si>
  <si>
    <t>燃料の種類及び供給方法</t>
    <phoneticPr fontId="3"/>
  </si>
  <si>
    <t>設置・管理に関する負担</t>
    <rPh sb="0" eb="2">
      <t>セッチ</t>
    </rPh>
    <rPh sb="3" eb="5">
      <t>カンリ</t>
    </rPh>
    <rPh sb="6" eb="7">
      <t>カン</t>
    </rPh>
    <rPh sb="9" eb="11">
      <t>フタン</t>
    </rPh>
    <phoneticPr fontId="3"/>
  </si>
  <si>
    <t>既存住宅の改修/新規建設</t>
    <rPh sb="0" eb="2">
      <t>キゾン</t>
    </rPh>
    <rPh sb="2" eb="4">
      <t>ジュウタク</t>
    </rPh>
    <rPh sb="8" eb="10">
      <t>シンキ</t>
    </rPh>
    <rPh sb="10" eb="12">
      <t>ケンセツ</t>
    </rPh>
    <phoneticPr fontId="3"/>
  </si>
  <si>
    <t>設置についての住宅
所有者の合意</t>
    <rPh sb="0" eb="2">
      <t>セッチ</t>
    </rPh>
    <rPh sb="7" eb="9">
      <t>ジュウタク</t>
    </rPh>
    <phoneticPr fontId="3"/>
  </si>
  <si>
    <t>管理費についての住宅居住者の合意</t>
    <rPh sb="0" eb="3">
      <t>カンリヒ</t>
    </rPh>
    <rPh sb="8" eb="10">
      <t>ジュウタク</t>
    </rPh>
    <rPh sb="10" eb="13">
      <t>キョジュウシャ</t>
    </rPh>
    <rPh sb="14" eb="16">
      <t>ゴウイ</t>
    </rPh>
    <phoneticPr fontId="3"/>
  </si>
  <si>
    <t>設備管理の委託</t>
    <rPh sb="0" eb="2">
      <t>セツビ</t>
    </rPh>
    <rPh sb="2" eb="4">
      <t>カンリ</t>
    </rPh>
    <rPh sb="5" eb="7">
      <t>イタク</t>
    </rPh>
    <phoneticPr fontId="3"/>
  </si>
  <si>
    <t>電気室等への浸水対策</t>
    <rPh sb="0" eb="2">
      <t>デンキ</t>
    </rPh>
    <rPh sb="2" eb="3">
      <t>シツ</t>
    </rPh>
    <rPh sb="3" eb="4">
      <t>トウ</t>
    </rPh>
    <rPh sb="6" eb="8">
      <t>シンスイ</t>
    </rPh>
    <rPh sb="8" eb="10">
      <t>タイサク</t>
    </rPh>
    <phoneticPr fontId="3"/>
  </si>
  <si>
    <r>
      <t>その他(登録に際して特記
すべき事項がある場合）</t>
    </r>
    <r>
      <rPr>
        <b/>
        <sz val="12"/>
        <rFont val="ＭＳ Ｐ明朝"/>
        <family val="1"/>
        <charset val="128"/>
      </rPr>
      <t>※</t>
    </r>
    <rPh sb="2" eb="3">
      <t>タ</t>
    </rPh>
    <rPh sb="4" eb="6">
      <t>トウロク</t>
    </rPh>
    <rPh sb="7" eb="8">
      <t>サイ</t>
    </rPh>
    <rPh sb="10" eb="12">
      <t>トッキ</t>
    </rPh>
    <rPh sb="16" eb="18">
      <t>ジコウ</t>
    </rPh>
    <rPh sb="21" eb="23">
      <t>バアイ</t>
    </rPh>
    <phoneticPr fontId="3"/>
  </si>
  <si>
    <t>登録年月日
(西暦)　　　　</t>
    <rPh sb="0" eb="2">
      <t>トウロク</t>
    </rPh>
    <rPh sb="2" eb="5">
      <t>ネンガッピ</t>
    </rPh>
    <rPh sb="7" eb="9">
      <t>セイレキ</t>
    </rPh>
    <phoneticPr fontId="3"/>
  </si>
  <si>
    <t>　　　　　年　　　　月　　　　日</t>
    <phoneticPr fontId="3"/>
  </si>
  <si>
    <t>登録番号</t>
    <rPh sb="0" eb="2">
      <t>トウロク</t>
    </rPh>
    <rPh sb="2" eb="4">
      <t>バンゴウ</t>
    </rPh>
    <phoneticPr fontId="3"/>
  </si>
  <si>
    <t>３／４</t>
    <phoneticPr fontId="3"/>
  </si>
  <si>
    <t>既存住宅</t>
    <rPh sb="0" eb="2">
      <t>キゾン</t>
    </rPh>
    <rPh sb="2" eb="4">
      <t>ジュウタク</t>
    </rPh>
    <phoneticPr fontId="3"/>
  </si>
  <si>
    <t>防災マニュアル</t>
    <phoneticPr fontId="3"/>
  </si>
  <si>
    <t>公開※※</t>
    <rPh sb="0" eb="2">
      <t>コウカイ</t>
    </rPh>
    <phoneticPr fontId="3"/>
  </si>
  <si>
    <t>防災マニュアル上の
防災対策
（該当する□にチェック）</t>
    <phoneticPr fontId="3"/>
  </si>
  <si>
    <t>新規に建設する住宅</t>
    <rPh sb="0" eb="2">
      <t>シンキ</t>
    </rPh>
    <rPh sb="3" eb="5">
      <t>ケンセツ</t>
    </rPh>
    <rPh sb="7" eb="9">
      <t>ジュウタク</t>
    </rPh>
    <phoneticPr fontId="3"/>
  </si>
  <si>
    <t>　　※※印が付いた項目のうち、年月は非公開とします</t>
    <rPh sb="15" eb="17">
      <t>ネンゲツ</t>
    </rPh>
    <rPh sb="18" eb="21">
      <t>ヒコウカイ</t>
    </rPh>
    <phoneticPr fontId="3"/>
  </si>
  <si>
    <t>＜この先は記入不要です＞</t>
    <rPh sb="3" eb="4">
      <t>サキ</t>
    </rPh>
    <rPh sb="5" eb="7">
      <t>キニュウ</t>
    </rPh>
    <rPh sb="7" eb="9">
      <t>フヨウ</t>
    </rPh>
    <phoneticPr fontId="3"/>
  </si>
  <si>
    <t>変更・更新年月日　　　　</t>
    <rPh sb="0" eb="2">
      <t>ヘンコウ</t>
    </rPh>
    <rPh sb="3" eb="5">
      <t>コウシン</t>
    </rPh>
    <rPh sb="5" eb="8">
      <t>ネンガッピ</t>
    </rPh>
    <phoneticPr fontId="3"/>
  </si>
  <si>
    <t>４／４</t>
    <phoneticPr fontId="3"/>
  </si>
  <si>
    <t>　　　確保している資器材（資器材名、数量）</t>
    <rPh sb="3" eb="5">
      <t>カクホ</t>
    </rPh>
    <rPh sb="10" eb="11">
      <t>キ</t>
    </rPh>
    <rPh sb="13" eb="16">
      <t>シキザイ</t>
    </rPh>
    <rPh sb="16" eb="17">
      <t>メイ</t>
    </rPh>
    <rPh sb="18" eb="20">
      <t>スウリョウ</t>
    </rPh>
    <phoneticPr fontId="3"/>
  </si>
  <si>
    <t>東京とどまるマンション情報登録申請書　</t>
    <rPh sb="11" eb="13">
      <t>ジョウホウ</t>
    </rPh>
    <phoneticPr fontId="3"/>
  </si>
  <si>
    <t>　東京とどまるマンション情報登録・閲覧制度実施基準第６条第１項に基づき、東京とどまるマンション情報の登録を申請します｡</t>
    <rPh sb="12" eb="14">
      <t>ジョウホウ</t>
    </rPh>
    <rPh sb="14" eb="16">
      <t>トウロク</t>
    </rPh>
    <rPh sb="17" eb="19">
      <t>エツラン</t>
    </rPh>
    <rPh sb="19" eb="21">
      <t>セイド</t>
    </rPh>
    <rPh sb="21" eb="23">
      <t>ジッシ</t>
    </rPh>
    <rPh sb="23" eb="25">
      <t>キジュン</t>
    </rPh>
    <rPh sb="25" eb="26">
      <t>ダイ</t>
    </rPh>
    <rPh sb="27" eb="28">
      <t>ジョウ</t>
    </rPh>
    <rPh sb="28" eb="29">
      <t>ダイ</t>
    </rPh>
    <rPh sb="30" eb="31">
      <t>コウ</t>
    </rPh>
    <rPh sb="32" eb="33">
      <t>モト</t>
    </rPh>
    <phoneticPr fontId="3"/>
  </si>
  <si>
    <t>戸</t>
    <rPh sb="0" eb="1">
      <t>コ</t>
    </rPh>
    <phoneticPr fontId="3"/>
  </si>
  <si>
    <t>３　登録基準に関する事項（非常用電源（第５条第２項関連））</t>
    <rPh sb="2" eb="4">
      <t>トウロク</t>
    </rPh>
    <rPh sb="4" eb="6">
      <t>キジュン</t>
    </rPh>
    <rPh sb="7" eb="8">
      <t>カン</t>
    </rPh>
    <rPh sb="10" eb="12">
      <t>ジコウ</t>
    </rPh>
    <rPh sb="19" eb="20">
      <t>ダイ</t>
    </rPh>
    <rPh sb="21" eb="22">
      <t>ジョウ</t>
    </rPh>
    <rPh sb="22" eb="23">
      <t>ダイ</t>
    </rPh>
    <rPh sb="24" eb="25">
      <t>コウ</t>
    </rPh>
    <rPh sb="25" eb="27">
      <t>カンレン</t>
    </rPh>
    <phoneticPr fontId="3"/>
  </si>
  <si>
    <t>４　登録基準に関する事項（防災活動（第５条第３項関連））</t>
    <rPh sb="2" eb="4">
      <t>トウロク</t>
    </rPh>
    <rPh sb="4" eb="6">
      <t>キジュン</t>
    </rPh>
    <rPh sb="7" eb="8">
      <t>カン</t>
    </rPh>
    <rPh sb="10" eb="12">
      <t>ジコウ</t>
    </rPh>
    <rPh sb="18" eb="19">
      <t>ダイ</t>
    </rPh>
    <rPh sb="20" eb="21">
      <t>ジョウ</t>
    </rPh>
    <rPh sb="21" eb="22">
      <t>ダイ</t>
    </rPh>
    <rPh sb="23" eb="24">
      <t>コウ</t>
    </rPh>
    <rPh sb="24" eb="26">
      <t>カンレン</t>
    </rPh>
    <phoneticPr fontId="3"/>
  </si>
  <si>
    <t>５　その他（登録に際しての特筆事項）</t>
    <rPh sb="4" eb="5">
      <t>タ</t>
    </rPh>
    <rPh sb="6" eb="8">
      <t>トウロク</t>
    </rPh>
    <rPh sb="9" eb="10">
      <t>サイ</t>
    </rPh>
    <rPh sb="13" eb="15">
      <t>トクヒツ</t>
    </rPh>
    <rPh sb="15" eb="17">
      <t>ジコウ</t>
    </rPh>
    <phoneticPr fontId="3"/>
  </si>
  <si>
    <t>登録基準の適合事項による
星の数</t>
    <rPh sb="13" eb="14">
      <t>ホシ</t>
    </rPh>
    <rPh sb="15" eb="16">
      <t>カズ</t>
    </rPh>
    <phoneticPr fontId="3"/>
  </si>
  <si>
    <t>非公開を希望の場合：欄内の文字を削除し、「整備内容については、申請者の希望により非公開」と記入</t>
    <rPh sb="10" eb="11">
      <t>ラン</t>
    </rPh>
    <rPh sb="11" eb="12">
      <t>ナイ</t>
    </rPh>
    <rPh sb="13" eb="15">
      <t>モジ</t>
    </rPh>
    <rPh sb="16" eb="18">
      <t>サクジョ</t>
    </rPh>
    <rPh sb="21" eb="23">
      <t>セイビ</t>
    </rPh>
    <rPh sb="23" eb="25">
      <t>ナイヨウ</t>
    </rPh>
    <rPh sb="45" eb="47">
      <t>キニュウ</t>
    </rPh>
    <phoneticPr fontId="3"/>
  </si>
  <si>
    <t>選択制</t>
    <phoneticPr fontId="3"/>
  </si>
  <si>
    <t>　災害時の連絡体制の整備予定</t>
    <phoneticPr fontId="3"/>
  </si>
  <si>
    <t>　災害時の連絡体制の整備済み</t>
    <phoneticPr fontId="3"/>
  </si>
  <si>
    <t>非公開を希望の場合：欄内の文字を削除し、「備蓄場所、資器材名、数量については、申請者の希望により非公開」と記入</t>
    <rPh sb="10" eb="11">
      <t>ラン</t>
    </rPh>
    <rPh sb="11" eb="12">
      <t>ナイ</t>
    </rPh>
    <rPh sb="13" eb="15">
      <t>モジ</t>
    </rPh>
    <rPh sb="16" eb="18">
      <t>サクジョ</t>
    </rPh>
    <rPh sb="21" eb="23">
      <t>ビチク</t>
    </rPh>
    <rPh sb="23" eb="25">
      <t>バショ</t>
    </rPh>
    <rPh sb="26" eb="29">
      <t>シキザイ</t>
    </rPh>
    <rPh sb="29" eb="30">
      <t>メイ</t>
    </rPh>
    <rPh sb="31" eb="33">
      <t>スウリョウ</t>
    </rPh>
    <rPh sb="53" eb="55">
      <t>キニュウ</t>
    </rPh>
    <phoneticPr fontId="3"/>
  </si>
  <si>
    <t>　応急用資器材の確保予定</t>
    <phoneticPr fontId="3"/>
  </si>
  <si>
    <t>　応急用資器材の確保済み</t>
    <phoneticPr fontId="3"/>
  </si>
  <si>
    <t>非公開を希望の場合：欄内の文字を削除し、「備蓄場所、備蓄量については、申請者の希望により非公開」と記入</t>
    <rPh sb="0" eb="3">
      <t>ヒコウカイ</t>
    </rPh>
    <rPh sb="4" eb="6">
      <t>キボウ</t>
    </rPh>
    <rPh sb="7" eb="9">
      <t>バアイ</t>
    </rPh>
    <rPh sb="10" eb="11">
      <t>ラン</t>
    </rPh>
    <rPh sb="11" eb="12">
      <t>ナイ</t>
    </rPh>
    <rPh sb="13" eb="15">
      <t>モジ</t>
    </rPh>
    <rPh sb="16" eb="18">
      <t>サクジョ</t>
    </rPh>
    <rPh sb="21" eb="23">
      <t>ビチク</t>
    </rPh>
    <rPh sb="23" eb="25">
      <t>バショ</t>
    </rPh>
    <rPh sb="26" eb="28">
      <t>ビチク</t>
    </rPh>
    <rPh sb="28" eb="29">
      <t>リョウ</t>
    </rPh>
    <rPh sb="35" eb="38">
      <t>シンセイシャ</t>
    </rPh>
    <rPh sb="39" eb="41">
      <t>キボウ</t>
    </rPh>
    <rPh sb="44" eb="47">
      <t>ヒコウカイ</t>
    </rPh>
    <rPh sb="49" eb="51">
      <t>キニュウ</t>
    </rPh>
    <phoneticPr fontId="3"/>
  </si>
  <si>
    <t>　備蓄飲料水・食料の確保予定</t>
    <phoneticPr fontId="3"/>
  </si>
  <si>
    <t>　備蓄飲料水・食料の確保済み</t>
    <phoneticPr fontId="3"/>
  </si>
  <si>
    <t>　年１回以上の防災訓練の実施予定</t>
    <phoneticPr fontId="3"/>
  </si>
  <si>
    <t>　年１回以上の防災訓練の実施済み</t>
    <phoneticPr fontId="3"/>
  </si>
  <si>
    <t>防災マニュアル上の
防災対策</t>
    <rPh sb="0" eb="2">
      <t>ボウサイ</t>
    </rPh>
    <rPh sb="7" eb="8">
      <t>ジョウ</t>
    </rPh>
    <rPh sb="10" eb="12">
      <t>ボウサイ</t>
    </rPh>
    <rPh sb="12" eb="14">
      <t>タイサク</t>
    </rPh>
    <phoneticPr fontId="3"/>
  </si>
  <si>
    <t>　マニュアル策定予定</t>
    <phoneticPr fontId="3"/>
  </si>
  <si>
    <t>　マニュアル策定済み</t>
    <phoneticPr fontId="3"/>
  </si>
  <si>
    <t>防災マニュアル</t>
    <rPh sb="0" eb="2">
      <t>ボウサイ</t>
    </rPh>
    <phoneticPr fontId="3"/>
  </si>
  <si>
    <t>４　登録基準に関する事項（防災活動（第５条第３項関連））</t>
    <rPh sb="2" eb="4">
      <t>トウロク</t>
    </rPh>
    <rPh sb="4" eb="6">
      <t>キジュン</t>
    </rPh>
    <rPh sb="7" eb="8">
      <t>カン</t>
    </rPh>
    <rPh sb="10" eb="12">
      <t>ジコウ</t>
    </rPh>
    <rPh sb="13" eb="15">
      <t>ボウサイ</t>
    </rPh>
    <rPh sb="15" eb="17">
      <t>カツドウ</t>
    </rPh>
    <rPh sb="18" eb="19">
      <t>ダイ</t>
    </rPh>
    <rPh sb="20" eb="21">
      <t>ジョウ</t>
    </rPh>
    <rPh sb="21" eb="22">
      <t>ダイ</t>
    </rPh>
    <rPh sb="23" eb="24">
      <t>コウ</t>
    </rPh>
    <rPh sb="24" eb="26">
      <t>カンレン</t>
    </rPh>
    <phoneticPr fontId="3"/>
  </si>
  <si>
    <t>非公開を希望の場合：欄内の文字を削除し、「申請者の希望により非公開」と記入</t>
    <rPh sb="0" eb="3">
      <t>ヒコウカイ</t>
    </rPh>
    <rPh sb="4" eb="6">
      <t>キボウ</t>
    </rPh>
    <rPh sb="7" eb="9">
      <t>バアイ</t>
    </rPh>
    <rPh sb="10" eb="11">
      <t>ラン</t>
    </rPh>
    <rPh sb="11" eb="12">
      <t>ナイ</t>
    </rPh>
    <rPh sb="13" eb="15">
      <t>モジ</t>
    </rPh>
    <rPh sb="16" eb="18">
      <t>サクジョ</t>
    </rPh>
    <rPh sb="21" eb="24">
      <t>シンセイシャ</t>
    </rPh>
    <rPh sb="25" eb="27">
      <t>キボウ</t>
    </rPh>
    <rPh sb="30" eb="33">
      <t>ヒコウカイ</t>
    </rPh>
    <rPh sb="35" eb="37">
      <t>キニュウ</t>
    </rPh>
    <phoneticPr fontId="3"/>
  </si>
  <si>
    <t>選択制</t>
    <rPh sb="0" eb="3">
      <t>センタクセイ</t>
    </rPh>
    <phoneticPr fontId="3"/>
  </si>
  <si>
    <t>　新規建設</t>
    <phoneticPr fontId="3"/>
  </si>
  <si>
    <t>　既存住宅の改修</t>
    <rPh sb="1" eb="3">
      <t>キゾン</t>
    </rPh>
    <phoneticPr fontId="3"/>
  </si>
  <si>
    <t>燃料の種類及び
供給方法</t>
    <rPh sb="0" eb="2">
      <t>ネンリョウ</t>
    </rPh>
    <rPh sb="3" eb="5">
      <t>シュルイ</t>
    </rPh>
    <rPh sb="5" eb="6">
      <t>オヨ</t>
    </rPh>
    <rPh sb="8" eb="10">
      <t>キョウキュウ</t>
    </rPh>
    <rPh sb="10" eb="12">
      <t>ホウホウ</t>
    </rPh>
    <phoneticPr fontId="3"/>
  </si>
  <si>
    <t>全電源設備の
最大出力数</t>
    <rPh sb="0" eb="1">
      <t>ゼン</t>
    </rPh>
    <rPh sb="1" eb="3">
      <t>デンゲン</t>
    </rPh>
    <rPh sb="3" eb="5">
      <t>セツビ</t>
    </rPh>
    <rPh sb="7" eb="9">
      <t>サイダイ</t>
    </rPh>
    <rPh sb="9" eb="11">
      <t>シュツリョク</t>
    </rPh>
    <rPh sb="11" eb="12">
      <t>スウ</t>
    </rPh>
    <phoneticPr fontId="3"/>
  </si>
  <si>
    <t>稼働確認</t>
    <rPh sb="0" eb="2">
      <t>カドウ</t>
    </rPh>
    <rPh sb="2" eb="4">
      <t>カクニン</t>
    </rPh>
    <phoneticPr fontId="3"/>
  </si>
  <si>
    <t>災害時に稼働させる
エレベーターの基数</t>
    <rPh sb="0" eb="2">
      <t>サイガイ</t>
    </rPh>
    <rPh sb="2" eb="3">
      <t>ジ</t>
    </rPh>
    <rPh sb="17" eb="19">
      <t>キスウ</t>
    </rPh>
    <phoneticPr fontId="3"/>
  </si>
  <si>
    <t>災害時に稼働させる
給水ポンプの基数</t>
    <rPh sb="10" eb="12">
      <t>キュウスイ</t>
    </rPh>
    <rPh sb="16" eb="18">
      <t>キスウ</t>
    </rPh>
    <phoneticPr fontId="3"/>
  </si>
  <si>
    <t>３　登録基準に関する事項（非常用電源（第５条第２項関連））</t>
    <rPh sb="2" eb="4">
      <t>トウロク</t>
    </rPh>
    <rPh sb="4" eb="6">
      <t>キジュン</t>
    </rPh>
    <rPh sb="7" eb="8">
      <t>カン</t>
    </rPh>
    <rPh sb="10" eb="12">
      <t>ジコウ</t>
    </rPh>
    <rPh sb="13" eb="16">
      <t>ヒジョウヨウ</t>
    </rPh>
    <rPh sb="16" eb="18">
      <t>デンゲン</t>
    </rPh>
    <phoneticPr fontId="3"/>
  </si>
  <si>
    <t>登録基準の適合事項による
星の数（総数）</t>
    <rPh sb="0" eb="2">
      <t>トウロク</t>
    </rPh>
    <rPh sb="2" eb="4">
      <t>キジュン</t>
    </rPh>
    <rPh sb="5" eb="7">
      <t>テキゴウ</t>
    </rPh>
    <rPh sb="7" eb="9">
      <t>ジコウ</t>
    </rPh>
    <rPh sb="13" eb="14">
      <t>ホシ</t>
    </rPh>
    <rPh sb="15" eb="16">
      <t>カズ</t>
    </rPh>
    <rPh sb="17" eb="19">
      <t>ソウスウ</t>
    </rPh>
    <phoneticPr fontId="3"/>
  </si>
  <si>
    <t>非公開を希望の場合：「申請者の希望により非公開」と記入</t>
    <rPh sb="0" eb="3">
      <t>ヒコウカイ</t>
    </rPh>
    <rPh sb="4" eb="6">
      <t>キボウ</t>
    </rPh>
    <rPh sb="7" eb="9">
      <t>バアイ</t>
    </rPh>
    <rPh sb="11" eb="14">
      <t>シンセイシャ</t>
    </rPh>
    <rPh sb="15" eb="17">
      <t>キボウ</t>
    </rPh>
    <rPh sb="20" eb="23">
      <t>ヒコウカイ</t>
    </rPh>
    <rPh sb="25" eb="27">
      <t>キニュウ</t>
    </rPh>
    <phoneticPr fontId="3"/>
  </si>
  <si>
    <t>最寄りの公益施設等
（所要時間等）</t>
    <rPh sb="8" eb="9">
      <t>トウ</t>
    </rPh>
    <phoneticPr fontId="3"/>
  </si>
  <si>
    <t>併存する施設</t>
    <rPh sb="0" eb="2">
      <t>ヘイゾン</t>
    </rPh>
    <rPh sb="4" eb="6">
      <t>シセツ</t>
    </rPh>
    <phoneticPr fontId="3"/>
  </si>
  <si>
    <r>
      <t>竣工年月日（西暦）</t>
    </r>
    <r>
      <rPr>
        <sz val="12"/>
        <rFont val="ＭＳ Ｐ明朝"/>
        <family val="1"/>
        <charset val="128"/>
      </rPr>
      <t xml:space="preserve">
</t>
    </r>
    <r>
      <rPr>
        <sz val="9"/>
        <rFont val="ＭＳ Ｐ明朝"/>
        <family val="1"/>
        <charset val="128"/>
      </rPr>
      <t>※建設中のものは予定</t>
    </r>
    <rPh sb="0" eb="2">
      <t>シュンコウ</t>
    </rPh>
    <rPh sb="2" eb="5">
      <t>ネンガッピ</t>
    </rPh>
    <rPh sb="11" eb="14">
      <t>ケンセツチュウ</t>
    </rPh>
    <rPh sb="18" eb="20">
      <t>ヨテイ</t>
    </rPh>
    <phoneticPr fontId="3"/>
  </si>
  <si>
    <r>
      <t xml:space="preserve">住戸規模
</t>
    </r>
    <r>
      <rPr>
        <sz val="9"/>
        <rFont val="ＭＳ Ｐ明朝"/>
        <family val="1"/>
        <charset val="128"/>
      </rPr>
      <t>（面積：壁芯）</t>
    </r>
    <rPh sb="0" eb="1">
      <t>ジュウ</t>
    </rPh>
    <rPh sb="1" eb="2">
      <t>コ</t>
    </rPh>
    <rPh sb="2" eb="4">
      <t>キボ</t>
    </rPh>
    <rPh sb="6" eb="8">
      <t>メンセキ</t>
    </rPh>
    <rPh sb="9" eb="10">
      <t>カベ</t>
    </rPh>
    <rPh sb="10" eb="11">
      <t>シン</t>
    </rPh>
    <phoneticPr fontId="3"/>
  </si>
  <si>
    <r>
      <t xml:space="preserve">代表的な間取り
</t>
    </r>
    <r>
      <rPr>
        <sz val="9"/>
        <rFont val="ＭＳ Ｐ明朝"/>
        <family val="1"/>
        <charset val="128"/>
      </rPr>
      <t>(２Ｋ、３ＤＫ、４ＬＤＫ等)</t>
    </r>
    <rPh sb="0" eb="3">
      <t>ダイヒョウテキ</t>
    </rPh>
    <rPh sb="4" eb="6">
      <t>マド</t>
    </rPh>
    <rPh sb="20" eb="21">
      <t>トウ</t>
    </rPh>
    <phoneticPr fontId="3"/>
  </si>
  <si>
    <t>主な交通手段</t>
    <rPh sb="0" eb="1">
      <t>オモ</t>
    </rPh>
    <rPh sb="2" eb="4">
      <t>コウツウ</t>
    </rPh>
    <rPh sb="4" eb="6">
      <t>シュダン</t>
    </rPh>
    <phoneticPr fontId="3"/>
  </si>
  <si>
    <t>　　賃貸</t>
    <rPh sb="2" eb="4">
      <t>チンタイ</t>
    </rPh>
    <phoneticPr fontId="3"/>
  </si>
  <si>
    <t>　　分譲</t>
    <rPh sb="2" eb="4">
      <t>ブンジョウ</t>
    </rPh>
    <phoneticPr fontId="3"/>
  </si>
  <si>
    <t>ホームページ</t>
    <phoneticPr fontId="3"/>
  </si>
  <si>
    <t>メールアドレス</t>
    <phoneticPr fontId="3"/>
  </si>
  <si>
    <t>住宅所有者又は代理を
行う者の氏名又は名称</t>
    <rPh sb="0" eb="2">
      <t>ジュウタク</t>
    </rPh>
    <rPh sb="2" eb="5">
      <t>ショユウシャ</t>
    </rPh>
    <rPh sb="5" eb="6">
      <t>マタ</t>
    </rPh>
    <rPh sb="11" eb="12">
      <t>オコナ</t>
    </rPh>
    <rPh sb="13" eb="14">
      <t>モノ</t>
    </rPh>
    <rPh sb="15" eb="17">
      <t>シメイ</t>
    </rPh>
    <rPh sb="17" eb="18">
      <t>マタ</t>
    </rPh>
    <rPh sb="19" eb="21">
      <t>メイショウ</t>
    </rPh>
    <phoneticPr fontId="3"/>
  </si>
  <si>
    <t>公開／
非公開</t>
    <rPh sb="0" eb="2">
      <t>コウカイ</t>
    </rPh>
    <rPh sb="4" eb="7">
      <t>ヒコウカイ</t>
    </rPh>
    <phoneticPr fontId="3"/>
  </si>
  <si>
    <r>
      <t>１　連絡先　</t>
    </r>
    <r>
      <rPr>
        <sz val="12"/>
        <rFont val="ＭＳ Ｐゴシック"/>
        <family val="3"/>
        <charset val="128"/>
      </rPr>
      <t>住宅所有者 又は 住宅所有者の代理を行う者</t>
    </r>
    <rPh sb="6" eb="8">
      <t>ジュウタク</t>
    </rPh>
    <rPh sb="8" eb="11">
      <t>ショユウシャ</t>
    </rPh>
    <rPh sb="12" eb="13">
      <t>マタ</t>
    </rPh>
    <rPh sb="15" eb="17">
      <t>ジュウタク</t>
    </rPh>
    <rPh sb="24" eb="25">
      <t>オコナ</t>
    </rPh>
    <rPh sb="26" eb="27">
      <t>モノ</t>
    </rPh>
    <phoneticPr fontId="3"/>
  </si>
  <si>
    <t>東京とどまるマンション情報登録簿</t>
    <rPh sb="11" eb="13">
      <t>ジョウホウ</t>
    </rPh>
    <rPh sb="15" eb="16">
      <t>ボ</t>
    </rPh>
    <phoneticPr fontId="3"/>
  </si>
  <si>
    <t>日</t>
    <rPh sb="0" eb="1">
      <t>ニチ</t>
    </rPh>
    <phoneticPr fontId="3"/>
  </si>
  <si>
    <t>月</t>
    <rPh sb="0" eb="1">
      <t>ガツ</t>
    </rPh>
    <phoneticPr fontId="3"/>
  </si>
  <si>
    <t>年</t>
    <rPh sb="0" eb="1">
      <t>ネン</t>
    </rPh>
    <phoneticPr fontId="3"/>
  </si>
  <si>
    <t>更新年月日
(西暦)　</t>
    <rPh sb="0" eb="2">
      <t>コウシン</t>
    </rPh>
    <rPh sb="2" eb="3">
      <t>ネン</t>
    </rPh>
    <rPh sb="3" eb="4">
      <t>ゲツ</t>
    </rPh>
    <rPh sb="4" eb="5">
      <t>ヒ</t>
    </rPh>
    <phoneticPr fontId="3"/>
  </si>
  <si>
    <t>登録年月日
(西暦)　</t>
    <rPh sb="0" eb="2">
      <t>トウロク</t>
    </rPh>
    <rPh sb="2" eb="4">
      <t>ネンゲツ</t>
    </rPh>
    <rPh sb="4" eb="5">
      <t>ヒ</t>
    </rPh>
    <phoneticPr fontId="3"/>
  </si>
  <si>
    <t>☑</t>
    <phoneticPr fontId="3"/>
  </si>
  <si>
    <t>☐</t>
    <phoneticPr fontId="3"/>
  </si>
  <si>
    <t>☐</t>
  </si>
  <si>
    <t>分譲</t>
    <rPh sb="0" eb="2">
      <t>ブンジョウ</t>
    </rPh>
    <phoneticPr fontId="3"/>
  </si>
  <si>
    <t>賃貸</t>
    <rPh sb="0" eb="2">
      <t>チンタイ</t>
    </rPh>
    <phoneticPr fontId="3"/>
  </si>
  <si>
    <t>建築確認が昭和56年6月以降</t>
    <phoneticPr fontId="3"/>
  </si>
  <si>
    <t>耐震診断実施し耐震性能を確認</t>
    <phoneticPr fontId="3"/>
  </si>
  <si>
    <t>耐震改修実施済み</t>
    <phoneticPr fontId="3"/>
  </si>
  <si>
    <t>㎡～</t>
    <phoneticPr fontId="3"/>
  </si>
  <si>
    <t>㎡</t>
    <phoneticPr fontId="3"/>
  </si>
  <si>
    <t>延べ床面積</t>
  </si>
  <si>
    <t>年</t>
    <phoneticPr fontId="3"/>
  </si>
  <si>
    <t>月</t>
    <phoneticPr fontId="3"/>
  </si>
  <si>
    <t>日</t>
    <phoneticPr fontId="3"/>
  </si>
  <si>
    <t>造</t>
    <phoneticPr fontId="3"/>
  </si>
  <si>
    <t>階建</t>
    <phoneticPr fontId="3"/>
  </si>
  <si>
    <t>確認済証等の年月日</t>
    <rPh sb="0" eb="2">
      <t>カクニン</t>
    </rPh>
    <rPh sb="2" eb="3">
      <t>ズ</t>
    </rPh>
    <rPh sb="3" eb="4">
      <t>ショウ</t>
    </rPh>
    <rPh sb="4" eb="5">
      <t>トウ</t>
    </rPh>
    <rPh sb="6" eb="9">
      <t>ネンガッピ</t>
    </rPh>
    <phoneticPr fontId="3"/>
  </si>
  <si>
    <t>間欠運転）</t>
    <phoneticPr fontId="3"/>
  </si>
  <si>
    <t>ｋW</t>
    <phoneticPr fontId="3"/>
  </si>
  <si>
    <t>１日の稼働時間（　　　</t>
    <rPh sb="1" eb="2">
      <t>ニチ</t>
    </rPh>
    <rPh sb="3" eb="5">
      <t>カドウ</t>
    </rPh>
    <rPh sb="5" eb="7">
      <t>ジカン</t>
    </rPh>
    <phoneticPr fontId="3"/>
  </si>
  <si>
    <t>）</t>
    <phoneticPr fontId="3"/>
  </si>
  <si>
    <t>間欠運転）</t>
    <phoneticPr fontId="3"/>
  </si>
  <si>
    <t>ｋW</t>
    <phoneticPr fontId="3"/>
  </si>
  <si>
    <t>）</t>
    <phoneticPr fontId="3"/>
  </si>
  <si>
    <t>１日の稼働時間（</t>
    <rPh sb="1" eb="2">
      <t>ニチ</t>
    </rPh>
    <rPh sb="3" eb="5">
      <t>カドウ</t>
    </rPh>
    <rPh sb="5" eb="7">
      <t>ジカン</t>
    </rPh>
    <phoneticPr fontId="3"/>
  </si>
  <si>
    <t>無し</t>
    <phoneticPr fontId="3"/>
  </si>
  <si>
    <t>　　使用する電力（概算）　　　　　　　　　　　　　　　　</t>
    <phoneticPr fontId="3"/>
  </si>
  <si>
    <t>日間 ）</t>
    <phoneticPr fontId="3"/>
  </si>
  <si>
    <t>稼働計画日数（</t>
    <phoneticPr fontId="3"/>
  </si>
  <si>
    <t>常用</t>
    <phoneticPr fontId="3"/>
  </si>
  <si>
    <t>計画どおりに稼動した　（</t>
    <phoneticPr fontId="3"/>
  </si>
  <si>
    <t>未実施・稼動確認予定 （</t>
    <phoneticPr fontId="3"/>
  </si>
  <si>
    <t>日）</t>
    <phoneticPr fontId="3"/>
  </si>
  <si>
    <t>月</t>
  </si>
  <si>
    <t>月</t>
    <phoneticPr fontId="3"/>
  </si>
  <si>
    <t>年</t>
    <phoneticPr fontId="3"/>
  </si>
  <si>
    <t>月頃）</t>
    <phoneticPr fontId="3"/>
  </si>
  <si>
    <t>◎未実施の場合、稼働確認が行われたら、遅滞なくその旨を書面で報告すること。</t>
    <phoneticPr fontId="3"/>
  </si>
  <si>
    <t>ｋW</t>
    <phoneticPr fontId="3"/>
  </si>
  <si>
    <t>（定格出力</t>
    <phoneticPr fontId="3"/>
  </si>
  <si>
    <t>ｋW）</t>
    <phoneticPr fontId="3"/>
  </si>
  <si>
    <t>コージェネレーションシステム</t>
    <phoneticPr fontId="3"/>
  </si>
  <si>
    <t>自家発電設備</t>
    <phoneticPr fontId="3"/>
  </si>
  <si>
    <t>及び</t>
    <phoneticPr fontId="3"/>
  </si>
  <si>
    <t>太陽光発電システム</t>
    <phoneticPr fontId="3"/>
  </si>
  <si>
    <t>（公称最大出力</t>
    <phoneticPr fontId="3"/>
  </si>
  <si>
    <t>蓄電池（定格出力</t>
    <phoneticPr fontId="3"/>
  </si>
  <si>
    <t>ｋWh）</t>
    <phoneticPr fontId="3"/>
  </si>
  <si>
    <t>ｋW　　</t>
    <phoneticPr fontId="3"/>
  </si>
  <si>
    <t>蓄電容量</t>
    <phoneticPr fontId="3"/>
  </si>
  <si>
    <t>その他設備　 （　</t>
    <phoneticPr fontId="3"/>
  </si>
  <si>
    <t>（出力</t>
    <phoneticPr fontId="3"/>
  </si>
  <si>
    <t>ｋW））</t>
    <phoneticPr fontId="3"/>
  </si>
  <si>
    <t>無し</t>
    <phoneticPr fontId="3"/>
  </si>
  <si>
    <t>有り（種類：</t>
    <phoneticPr fontId="3"/>
  </si>
  <si>
    <t>供給方法：</t>
    <phoneticPr fontId="3"/>
  </si>
  <si>
    <t>）</t>
    <phoneticPr fontId="3"/>
  </si>
  <si>
    <t>新規建設</t>
    <phoneticPr fontId="3"/>
  </si>
  <si>
    <t>既存住宅の改修</t>
    <phoneticPr fontId="3"/>
  </si>
  <si>
    <t>住宅所有者が合意している</t>
    <phoneticPr fontId="3"/>
  </si>
  <si>
    <t>住宅居住者が合意している</t>
    <phoneticPr fontId="3"/>
  </si>
  <si>
    <t>円/戸）</t>
    <phoneticPr fontId="3"/>
  </si>
  <si>
    <t>（設置に伴う負担がある場合の概算費用</t>
    <rPh sb="1" eb="3">
      <t>セッチ</t>
    </rPh>
    <rPh sb="4" eb="5">
      <t>トモナ</t>
    </rPh>
    <rPh sb="6" eb="8">
      <t>フタン</t>
    </rPh>
    <rPh sb="11" eb="13">
      <t>バアイ</t>
    </rPh>
    <rPh sb="14" eb="16">
      <t>ガイサン</t>
    </rPh>
    <rPh sb="16" eb="18">
      <t>ヒヨウ</t>
    </rPh>
    <phoneticPr fontId="3"/>
  </si>
  <si>
    <t>円/月/戸）</t>
    <phoneticPr fontId="3"/>
  </si>
  <si>
    <t>（管理に伴う負担がある場合の概算費用</t>
    <rPh sb="1" eb="3">
      <t>カンリ</t>
    </rPh>
    <rPh sb="14" eb="16">
      <t>ガイサン</t>
    </rPh>
    <phoneticPr fontId="3"/>
  </si>
  <si>
    <t>委託しない　</t>
    <phoneticPr fontId="3"/>
  </si>
  <si>
    <t>契約予定）</t>
    <phoneticPr fontId="3"/>
  </si>
  <si>
    <t>契約締結</t>
    <phoneticPr fontId="3"/>
  </si>
  <si>
    <t>委託する（</t>
    <phoneticPr fontId="3"/>
  </si>
  <si>
    <t>委託期間終了後を考慮して契約を締結した。</t>
    <phoneticPr fontId="3"/>
  </si>
  <si>
    <t>受託者の業務や納税、財務の状況等を考慮して契約を締結した。</t>
    <phoneticPr fontId="3"/>
  </si>
  <si>
    <t>有り（　</t>
    <phoneticPr fontId="3"/>
  </si>
  <si>
    <t>有り（</t>
    <phoneticPr fontId="3"/>
  </si>
  <si>
    <t>記号番号（</t>
    <phoneticPr fontId="3"/>
  </si>
  <si>
    <t>マニュアル策定済み（</t>
    <phoneticPr fontId="3"/>
  </si>
  <si>
    <t>年１回以上の防災訓練の実施済み（</t>
    <phoneticPr fontId="3"/>
  </si>
  <si>
    <t>日分</t>
    <phoneticPr fontId="3"/>
  </si>
  <si>
    <t>　備蓄量（飲料水）　　　　　　　　　　　　　　　　</t>
    <phoneticPr fontId="3"/>
  </si>
  <si>
    <t>　備蓄量（食料） 　　　　　　　　　　　　　　　　　</t>
    <rPh sb="1" eb="3">
      <t>ビチク</t>
    </rPh>
    <rPh sb="3" eb="4">
      <t>リョウ</t>
    </rPh>
    <rPh sb="5" eb="7">
      <t>ショクリョウ</t>
    </rPh>
    <phoneticPr fontId="3"/>
  </si>
  <si>
    <t>応急用資器材の確保済み（</t>
    <phoneticPr fontId="3"/>
  </si>
  <si>
    <t>災害時の連絡体制の整備済み（</t>
    <phoneticPr fontId="3"/>
  </si>
  <si>
    <t>居住者名簿の作成</t>
    <phoneticPr fontId="3"/>
  </si>
  <si>
    <t>安否確認の方法の構築（</t>
    <phoneticPr fontId="3"/>
  </si>
  <si>
    <t>その他連絡体制の整備（</t>
    <phoneticPr fontId="3"/>
  </si>
  <si>
    <t>マニュアル策定予定（</t>
    <phoneticPr fontId="3"/>
  </si>
  <si>
    <t>　　　その旨を書面で報告すること。</t>
    <rPh sb="7" eb="9">
      <t>ショメン</t>
    </rPh>
    <phoneticPr fontId="3"/>
  </si>
  <si>
    <t>　　◎策定予定の場合、住宅所有者によりマニュアル策定が行われたら、遅滞なく</t>
    <phoneticPr fontId="3"/>
  </si>
  <si>
    <t>年１回以上の防災訓練の実施予定（</t>
    <phoneticPr fontId="3"/>
  </si>
  <si>
    <t>備蓄飲料水・食料の確保予定（</t>
    <phoneticPr fontId="3"/>
  </si>
  <si>
    <t>　備蓄場所（　　　　　　　　　　　　　　　　　　　　　　　　　　　　　　　　　　　　</t>
    <phoneticPr fontId="3"/>
  </si>
  <si>
    <t>　備蓄場所（</t>
    <phoneticPr fontId="3"/>
  </si>
  <si>
    <t>応急用資器材の確保予定（</t>
    <phoneticPr fontId="3"/>
  </si>
  <si>
    <t>　備蓄場所（　　　　　　　　</t>
    <phoneticPr fontId="3"/>
  </si>
  <si>
    <t>災害時の連絡体制の整備予定（</t>
    <phoneticPr fontId="3"/>
  </si>
  <si>
    <t>（番地、号等）</t>
    <rPh sb="1" eb="3">
      <t>バンチ</t>
    </rPh>
    <rPh sb="4" eb="5">
      <t>ゴウ</t>
    </rPh>
    <rPh sb="5" eb="6">
      <t>ナド</t>
    </rPh>
    <phoneticPr fontId="3"/>
  </si>
  <si>
    <t>（区市町村、町名（丁目まで））</t>
    <rPh sb="1" eb="2">
      <t>ク</t>
    </rPh>
    <rPh sb="2" eb="3">
      <t>シ</t>
    </rPh>
    <rPh sb="3" eb="4">
      <t>マチ</t>
    </rPh>
    <rPh sb="4" eb="5">
      <t>ムラ</t>
    </rPh>
    <rPh sb="6" eb="8">
      <t>チョウメイ</t>
    </rPh>
    <rPh sb="9" eb="11">
      <t>チョウメ</t>
    </rPh>
    <phoneticPr fontId="3"/>
  </si>
  <si>
    <t>造</t>
    <phoneticPr fontId="3"/>
  </si>
  <si>
    <t>階建</t>
    <phoneticPr fontId="3"/>
  </si>
  <si>
    <t>戸</t>
    <phoneticPr fontId="3"/>
  </si>
  <si>
    <t>選択制</t>
    <rPh sb="0" eb="3">
      <t>センタクセイ</t>
    </rPh>
    <phoneticPr fontId="3"/>
  </si>
  <si>
    <t>基（</t>
    <phoneticPr fontId="3"/>
  </si>
  <si>
    <t>間欠運転）</t>
    <phoneticPr fontId="3"/>
  </si>
  <si>
    <t>基（</t>
    <phoneticPr fontId="3"/>
  </si>
  <si>
    <t>）</t>
    <phoneticPr fontId="3"/>
  </si>
  <si>
    <t>無し</t>
    <phoneticPr fontId="3"/>
  </si>
  <si>
    <t>有り（</t>
    <phoneticPr fontId="3"/>
  </si>
  <si>
    <t>常用</t>
    <phoneticPr fontId="3"/>
  </si>
  <si>
    <t>稼働計画日数（</t>
    <phoneticPr fontId="3"/>
  </si>
  <si>
    <t>日間 ）</t>
    <phoneticPr fontId="3"/>
  </si>
  <si>
    <t>日）</t>
    <phoneticPr fontId="3"/>
  </si>
  <si>
    <t>月</t>
    <phoneticPr fontId="3"/>
  </si>
  <si>
    <t>年</t>
    <phoneticPr fontId="3"/>
  </si>
  <si>
    <t>計画どおりに稼動した　（</t>
    <phoneticPr fontId="3"/>
  </si>
  <si>
    <t>月頃）</t>
    <phoneticPr fontId="3"/>
  </si>
  <si>
    <t>未実施・稼動確認予定 （</t>
    <phoneticPr fontId="3"/>
  </si>
  <si>
    <t>ｋW</t>
    <phoneticPr fontId="3"/>
  </si>
  <si>
    <t>ｋW）</t>
    <phoneticPr fontId="3"/>
  </si>
  <si>
    <t>（定格出力</t>
    <phoneticPr fontId="3"/>
  </si>
  <si>
    <t>コージェネレーションシステム</t>
    <phoneticPr fontId="3"/>
  </si>
  <si>
    <t>自家発電設備</t>
    <phoneticPr fontId="3"/>
  </si>
  <si>
    <t>（公称最大出力</t>
    <phoneticPr fontId="3"/>
  </si>
  <si>
    <t>及び</t>
    <phoneticPr fontId="3"/>
  </si>
  <si>
    <t>ｋWh）</t>
    <phoneticPr fontId="3"/>
  </si>
  <si>
    <t>蓄電容量</t>
    <phoneticPr fontId="3"/>
  </si>
  <si>
    <t>太陽光発電システム</t>
    <phoneticPr fontId="3"/>
  </si>
  <si>
    <t>蓄電池（定格出力</t>
    <phoneticPr fontId="3"/>
  </si>
  <si>
    <t>ｋW））</t>
    <phoneticPr fontId="3"/>
  </si>
  <si>
    <t>（出力</t>
    <phoneticPr fontId="3"/>
  </si>
  <si>
    <t>その他設備　 （</t>
    <phoneticPr fontId="3"/>
  </si>
  <si>
    <t>無し</t>
    <phoneticPr fontId="3"/>
  </si>
  <si>
    <t>）</t>
    <phoneticPr fontId="3"/>
  </si>
  <si>
    <t>供給方法：</t>
    <phoneticPr fontId="3"/>
  </si>
  <si>
    <t>有り（種類：</t>
    <phoneticPr fontId="3"/>
  </si>
  <si>
    <t>備蓄飲料水・食料の確保済み（</t>
    <rPh sb="0" eb="2">
      <t>ビチク</t>
    </rPh>
    <phoneticPr fontId="3"/>
  </si>
  <si>
    <t>～</t>
    <phoneticPr fontId="3"/>
  </si>
  <si>
    <t>時間、</t>
    <phoneticPr fontId="3"/>
  </si>
  <si>
    <t>想定する時間帯</t>
    <phoneticPr fontId="3"/>
  </si>
  <si>
    <t>時間、</t>
    <phoneticPr fontId="3"/>
  </si>
  <si>
    <t>想定する時間帯</t>
    <phoneticPr fontId="3"/>
  </si>
  <si>
    <t>備考①</t>
    <rPh sb="0" eb="2">
      <t>ビコウ</t>
    </rPh>
    <phoneticPr fontId="3"/>
  </si>
  <si>
    <t>備考②</t>
    <rPh sb="0" eb="2">
      <t>ビコウ</t>
    </rPh>
    <phoneticPr fontId="3"/>
  </si>
  <si>
    <t>エラー①</t>
    <phoneticPr fontId="3"/>
  </si>
  <si>
    <t>エラー②</t>
    <phoneticPr fontId="3"/>
  </si>
  <si>
    <t>エラーの数</t>
    <rPh sb="4" eb="5">
      <t>カズ</t>
    </rPh>
    <phoneticPr fontId="3"/>
  </si>
  <si>
    <t>エラーを全て解消しないと登録できません。</t>
    <rPh sb="4" eb="5">
      <t>スベ</t>
    </rPh>
    <rPh sb="6" eb="8">
      <t>カイショウ</t>
    </rPh>
    <rPh sb="12" eb="14">
      <t>トウロク</t>
    </rPh>
    <phoneticPr fontId="3"/>
  </si>
  <si>
    <t>不明点についてはマンション課担当者にお問い合わせください。</t>
    <rPh sb="0" eb="3">
      <t>フメイテン</t>
    </rPh>
    <rPh sb="13" eb="14">
      <t>カ</t>
    </rPh>
    <rPh sb="14" eb="17">
      <t>タントウシャ</t>
    </rPh>
    <rPh sb="19" eb="20">
      <t>ト</t>
    </rPh>
    <rPh sb="21" eb="22">
      <t>ア</t>
    </rPh>
    <phoneticPr fontId="3"/>
  </si>
  <si>
    <t>※ここに住宅の位置図（地図可）を貼付してください
（貼付できない場合は、別途位置図の画像を申請書に添付してください）</t>
    <rPh sb="4" eb="6">
      <t>ジュウタク</t>
    </rPh>
    <rPh sb="7" eb="9">
      <t>イチ</t>
    </rPh>
    <rPh sb="9" eb="10">
      <t>ズ</t>
    </rPh>
    <rPh sb="11" eb="13">
      <t>チズ</t>
    </rPh>
    <rPh sb="13" eb="14">
      <t>カ</t>
    </rPh>
    <rPh sb="16" eb="17">
      <t>ハ</t>
    </rPh>
    <rPh sb="17" eb="18">
      <t>ツ</t>
    </rPh>
    <rPh sb="26" eb="27">
      <t>ハ</t>
    </rPh>
    <rPh sb="27" eb="28">
      <t>ツ</t>
    </rPh>
    <rPh sb="32" eb="34">
      <t>バアイ</t>
    </rPh>
    <rPh sb="36" eb="38">
      <t>ベット</t>
    </rPh>
    <rPh sb="38" eb="40">
      <t>イチ</t>
    </rPh>
    <rPh sb="40" eb="41">
      <t>ズ</t>
    </rPh>
    <rPh sb="42" eb="44">
      <t>ガゾウ</t>
    </rPh>
    <rPh sb="45" eb="48">
      <t>シンセイショ</t>
    </rPh>
    <rPh sb="49" eb="51">
      <t>テンプ</t>
    </rPh>
    <phoneticPr fontId="3"/>
  </si>
  <si>
    <t>連続運転 、</t>
    <phoneticPr fontId="3"/>
  </si>
  <si>
    <t>エレベーターとの
　　交互運転　　　、</t>
    <phoneticPr fontId="3"/>
  </si>
  <si>
    <t>給水ポンプとの
　　交互運転　　　、</t>
    <phoneticPr fontId="3"/>
  </si>
  <si>
    <t>エレベーターとの
　　交互運転　　、</t>
    <phoneticPr fontId="3"/>
  </si>
  <si>
    <t>給水ポンプとの
　　交互運転　　、</t>
    <phoneticPr fontId="3"/>
  </si>
  <si>
    <r>
      <t xml:space="preserve">町名（丁目まで）を公開 
</t>
    </r>
    <r>
      <rPr>
        <sz val="14"/>
        <rFont val="ＭＳ Ｐ明朝"/>
        <family val="1"/>
        <charset val="128"/>
      </rPr>
      <t>東京都</t>
    </r>
    <rPh sb="0" eb="2">
      <t>チョウメイ</t>
    </rPh>
    <rPh sb="3" eb="5">
      <t>チョウメ</t>
    </rPh>
    <rPh sb="9" eb="11">
      <t>コウカイ</t>
    </rPh>
    <rPh sb="13" eb="16">
      <t>トウキョウト</t>
    </rPh>
    <phoneticPr fontId="3"/>
  </si>
  <si>
    <t>駅</t>
    <rPh sb="0" eb="1">
      <t>エキ</t>
    </rPh>
    <phoneticPr fontId="3"/>
  </si>
  <si>
    <t>分</t>
    <rPh sb="0" eb="1">
      <t>フン</t>
    </rPh>
    <phoneticPr fontId="3"/>
  </si>
  <si>
    <t>線</t>
    <rPh sb="0" eb="1">
      <t>セン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</si>
</sst>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h:mm;@"/>
    <numFmt numFmtId="178" formatCode="0_ "/>
    <numFmt numFmtId="179" formatCode="0&quot;分&quot;"/>
  </numFmts>
  <fonts count="37"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2"/>
      <name val="ＭＳ ゴシック"/>
      <family val="3"/>
      <charset val="128"/>
    </font>
    <font>
      <b/>
      <sz val="16"/>
      <name val="ＭＳ Ｐゴシック"/>
      <family val="3"/>
      <charset val="128"/>
    </font>
    <font>
      <sz val="16"/>
      <name val="ＭＳ Ｐゴシック"/>
      <family val="3"/>
      <charset val="128"/>
    </font>
    <font>
      <sz val="14"/>
      <name val="ＭＳ Ｐ明朝"/>
      <family val="1"/>
      <charset val="128"/>
    </font>
    <font>
      <sz val="12"/>
      <name val="ＭＳ Ｐ明朝"/>
      <family val="1"/>
      <charset val="128"/>
    </font>
    <font>
      <sz val="14"/>
      <name val="ＭＳ 明朝"/>
      <family val="1"/>
      <charset val="128"/>
    </font>
    <font>
      <b/>
      <sz val="14"/>
      <name val="ＭＳ Ｐゴシック"/>
      <family val="3"/>
      <charset val="128"/>
    </font>
    <font>
      <b/>
      <sz val="12"/>
      <name val="ＭＳ 明朝"/>
      <family val="1"/>
      <charset val="128"/>
    </font>
    <font>
      <sz val="12"/>
      <name val="ＭＳ Ｐゴシック"/>
      <family val="3"/>
      <charset val="128"/>
    </font>
    <font>
      <sz val="11"/>
      <name val="ＭＳ Ｐ明朝"/>
      <family val="1"/>
      <charset val="128"/>
    </font>
    <font>
      <b/>
      <sz val="12"/>
      <name val="ＭＳ Ｐ明朝"/>
      <family val="1"/>
      <charset val="128"/>
    </font>
    <font>
      <sz val="9"/>
      <name val="ＭＳ 明朝"/>
      <family val="1"/>
      <charset val="128"/>
    </font>
    <font>
      <b/>
      <sz val="12"/>
      <name val="ＭＳ Ｐゴシック"/>
      <family val="3"/>
      <charset val="128"/>
    </font>
    <font>
      <sz val="10"/>
      <name val="ＭＳ Ｐ明朝"/>
      <family val="1"/>
      <charset val="128"/>
    </font>
    <font>
      <b/>
      <sz val="11"/>
      <name val="ＭＳ Ｐ明朝"/>
      <family val="1"/>
      <charset val="128"/>
    </font>
    <font>
      <sz val="9"/>
      <name val="ＭＳ Ｐ明朝"/>
      <family val="1"/>
      <charset val="128"/>
    </font>
    <font>
      <sz val="10"/>
      <name val="ＭＳ Ｐゴシック"/>
      <family val="3"/>
      <charset val="128"/>
    </font>
    <font>
      <sz val="10"/>
      <name val="ＭＳ 明朝"/>
      <family val="1"/>
      <charset val="128"/>
    </font>
    <font>
      <sz val="28"/>
      <name val="ＭＳ Ｐ明朝"/>
      <family val="1"/>
      <charset val="128"/>
    </font>
    <font>
      <u/>
      <sz val="14"/>
      <color rgb="FFFF0000"/>
      <name val="ＭＳ 明朝"/>
      <family val="1"/>
      <charset val="128"/>
    </font>
    <font>
      <sz val="11"/>
      <color rgb="FFFF0000"/>
      <name val="ＭＳ 明朝"/>
      <family val="1"/>
      <charset val="128"/>
    </font>
    <font>
      <sz val="20"/>
      <name val="ＭＳ Ｐ明朝"/>
      <family val="1"/>
      <charset val="128"/>
    </font>
    <font>
      <sz val="12"/>
      <color theme="7" tint="0.79998168889431442"/>
      <name val="ＭＳ Ｐ明朝"/>
      <family val="1"/>
      <charset val="128"/>
    </font>
    <font>
      <sz val="8"/>
      <name val="ＭＳ Ｐ明朝"/>
      <family val="1"/>
      <charset val="128"/>
    </font>
    <font>
      <sz val="60"/>
      <name val="ＭＳ Ｐ明朝"/>
      <family val="1"/>
      <charset val="128"/>
    </font>
    <font>
      <u/>
      <sz val="11"/>
      <color theme="10"/>
      <name val="ＭＳ Ｐゴシック"/>
      <family val="3"/>
      <charset val="128"/>
    </font>
    <font>
      <sz val="8"/>
      <color theme="2" tint="-0.499984740745262"/>
      <name val="ＭＳ Ｐ明朝"/>
      <family val="1"/>
      <charset val="128"/>
    </font>
    <font>
      <sz val="11"/>
      <color rgb="FF0070C0"/>
      <name val="ＭＳ 明朝"/>
      <family val="1"/>
      <charset val="128"/>
    </font>
    <font>
      <u/>
      <sz val="12"/>
      <color theme="10"/>
      <name val="ＭＳ Ｐゴシック"/>
      <family val="3"/>
      <charset val="128"/>
    </font>
    <font>
      <sz val="11"/>
      <color theme="2" tint="-0.499984740745262"/>
      <name val="ＭＳ 明朝"/>
      <family val="1"/>
      <charset val="128"/>
    </font>
    <font>
      <sz val="11"/>
      <color rgb="FFFF0000"/>
      <name val="ＭＳ Ｐゴシック"/>
      <family val="3"/>
      <charset val="128"/>
    </font>
    <font>
      <sz val="10"/>
      <color rgb="FF0070C0"/>
      <name val="ＭＳ 明朝"/>
      <family val="1"/>
      <charset val="128"/>
    </font>
  </fonts>
  <fills count="9">
    <fill>
      <patternFill patternType="none"/>
    </fill>
    <fill>
      <patternFill patternType="gray125"/>
    </fill>
    <fill>
      <patternFill patternType="solid">
        <fgColor indexed="42"/>
        <bgColor indexed="64"/>
      </patternFill>
    </fill>
    <fill>
      <patternFill patternType="solid">
        <fgColor theme="0" tint="-0.34998626667073579"/>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4" tint="0.79998168889431442"/>
        <bgColor indexed="64"/>
      </patternFill>
    </fill>
  </fills>
  <borders count="11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ashed">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hair">
        <color theme="0" tint="-0.34998626667073579"/>
      </bottom>
      <diagonal/>
    </border>
    <border>
      <left/>
      <right/>
      <top style="medium">
        <color indexed="64"/>
      </top>
      <bottom style="hair">
        <color theme="0" tint="-0.34998626667073579"/>
      </bottom>
      <diagonal/>
    </border>
    <border>
      <left/>
      <right style="thin">
        <color indexed="64"/>
      </right>
      <top style="medium">
        <color indexed="64"/>
      </top>
      <bottom style="hair">
        <color theme="0" tint="-0.34998626667073579"/>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hair">
        <color theme="0" tint="-0.34998626667073579"/>
      </bottom>
      <diagonal/>
    </border>
    <border>
      <left style="medium">
        <color indexed="64"/>
      </left>
      <right/>
      <top style="thin">
        <color indexed="64"/>
      </top>
      <bottom style="hair">
        <color theme="0" tint="-0.34998626667073579"/>
      </bottom>
      <diagonal/>
    </border>
    <border>
      <left/>
      <right/>
      <top style="thin">
        <color indexed="64"/>
      </top>
      <bottom style="hair">
        <color theme="0" tint="-0.34998626667073579"/>
      </bottom>
      <diagonal/>
    </border>
    <border>
      <left/>
      <right style="thin">
        <color indexed="64"/>
      </right>
      <top style="thin">
        <color indexed="64"/>
      </top>
      <bottom style="hair">
        <color theme="0" tint="-0.34998626667073579"/>
      </bottom>
      <diagonal/>
    </border>
    <border>
      <left style="thin">
        <color indexed="64"/>
      </left>
      <right style="medium">
        <color indexed="64"/>
      </right>
      <top style="thin">
        <color indexed="64"/>
      </top>
      <bottom style="hair">
        <color theme="0" tint="-0.34998626667073579"/>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top style="hair">
        <color theme="0" tint="-0.34998626667073579"/>
      </top>
      <bottom/>
      <diagonal/>
    </border>
    <border>
      <left style="medium">
        <color indexed="64"/>
      </left>
      <right/>
      <top/>
      <bottom style="hair">
        <color theme="0" tint="-0.34998626667073579"/>
      </bottom>
      <diagonal/>
    </border>
    <border>
      <left/>
      <right style="medium">
        <color indexed="64"/>
      </right>
      <top style="thin">
        <color indexed="64"/>
      </top>
      <bottom style="hair">
        <color theme="0" tint="-0.34998626667073579"/>
      </bottom>
      <diagonal/>
    </border>
    <border>
      <left/>
      <right/>
      <top/>
      <bottom style="hair">
        <color theme="0" tint="-0.34998626667073579"/>
      </bottom>
      <diagonal/>
    </border>
    <border>
      <left/>
      <right style="medium">
        <color indexed="64"/>
      </right>
      <top style="medium">
        <color indexed="64"/>
      </top>
      <bottom style="hair">
        <color theme="0" tint="-0.34998626667073579"/>
      </bottom>
      <diagonal/>
    </border>
    <border>
      <left style="thin">
        <color indexed="64"/>
      </left>
      <right style="thin">
        <color indexed="64"/>
      </right>
      <top style="medium">
        <color indexed="64"/>
      </top>
      <bottom style="thin">
        <color indexed="64"/>
      </bottom>
      <diagonal/>
    </border>
    <border>
      <left style="medium">
        <color indexed="64"/>
      </left>
      <right/>
      <top style="hair">
        <color indexed="64"/>
      </top>
      <bottom/>
      <diagonal/>
    </border>
    <border>
      <left/>
      <right/>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theme="0" tint="-0.34998626667073579"/>
      </bottom>
      <diagonal/>
    </border>
    <border>
      <left/>
      <right style="thin">
        <color indexed="64"/>
      </right>
      <top style="hair">
        <color theme="0" tint="-0.34998626667073579"/>
      </top>
      <bottom/>
      <diagonal/>
    </border>
    <border>
      <left style="medium">
        <color indexed="64"/>
      </left>
      <right/>
      <top style="hair">
        <color theme="0" tint="-0.34998626667073579"/>
      </top>
      <bottom/>
      <diagonal/>
    </border>
    <border>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medium">
        <color indexed="64"/>
      </right>
      <top style="hair">
        <color theme="0" tint="-0.34998626667073579"/>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30" fillId="0" borderId="0" applyNumberFormat="0" applyFill="0" applyBorder="0" applyAlignment="0" applyProtection="0">
      <alignment vertical="center"/>
    </xf>
  </cellStyleXfs>
  <cellXfs count="788">
    <xf numFmtId="0" fontId="0" fillId="0" borderId="0" xfId="0">
      <alignment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Fill="1" applyBorder="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Alignment="1">
      <alignment horizontal="right" vertical="center"/>
    </xf>
    <xf numFmtId="0" fontId="2" fillId="0" borderId="0" xfId="0" applyFont="1" applyFill="1" applyAlignment="1">
      <alignment vertical="center"/>
    </xf>
    <xf numFmtId="0" fontId="7"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9" fillId="0" borderId="0" xfId="0" applyFont="1" applyFill="1" applyAlignment="1">
      <alignment wrapText="1"/>
    </xf>
    <xf numFmtId="0" fontId="8" fillId="0" borderId="0" xfId="0" applyFont="1" applyFill="1" applyAlignment="1">
      <alignment vertical="center"/>
    </xf>
    <xf numFmtId="0" fontId="9" fillId="0" borderId="0" xfId="0" applyFont="1">
      <alignment vertical="center"/>
    </xf>
    <xf numFmtId="0" fontId="4" fillId="0" borderId="0" xfId="0" applyFont="1" applyFill="1">
      <alignment vertical="center"/>
    </xf>
    <xf numFmtId="0" fontId="10" fillId="0" borderId="0" xfId="0" applyFont="1" applyFill="1" applyBorder="1">
      <alignmen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13" fillId="0" borderId="0" xfId="0" applyFont="1" applyFill="1" applyAlignment="1">
      <alignment horizontal="center" vertical="center"/>
    </xf>
    <xf numFmtId="0" fontId="14" fillId="0" borderId="7" xfId="0" applyFont="1" applyFill="1" applyBorder="1">
      <alignment vertical="center"/>
    </xf>
    <xf numFmtId="0" fontId="9" fillId="0" borderId="12" xfId="0" applyFont="1" applyFill="1" applyBorder="1" applyAlignment="1">
      <alignment horizontal="left" vertical="top"/>
    </xf>
    <xf numFmtId="0" fontId="9" fillId="0" borderId="12" xfId="0" applyFont="1" applyFill="1" applyBorder="1" applyAlignment="1">
      <alignment horizontal="center" vertical="top" wrapText="1"/>
    </xf>
    <xf numFmtId="0" fontId="13" fillId="0" borderId="0" xfId="0" applyFont="1" applyFill="1" applyBorder="1" applyAlignment="1">
      <alignment horizontal="center" vertical="center" wrapText="1"/>
    </xf>
    <xf numFmtId="0" fontId="13" fillId="0" borderId="0" xfId="0" applyFont="1" applyFill="1" applyBorder="1">
      <alignment vertical="center"/>
    </xf>
    <xf numFmtId="0" fontId="13" fillId="0" borderId="0" xfId="0" applyFont="1" applyFill="1" applyBorder="1" applyAlignment="1">
      <alignment vertical="center"/>
    </xf>
    <xf numFmtId="0" fontId="15" fillId="0" borderId="0" xfId="0" applyFont="1" applyFill="1" applyBorder="1" applyAlignment="1">
      <alignment vertical="center"/>
    </xf>
    <xf numFmtId="0" fontId="14" fillId="0" borderId="0" xfId="0" applyFont="1" applyBorder="1" applyAlignment="1">
      <alignment vertical="center" wrapText="1"/>
    </xf>
    <xf numFmtId="0" fontId="16" fillId="0" borderId="17" xfId="0" applyFont="1" applyFill="1" applyBorder="1" applyAlignment="1">
      <alignment horizontal="center" vertical="center" wrapText="1"/>
    </xf>
    <xf numFmtId="0" fontId="2" fillId="0" borderId="20" xfId="0" applyFont="1" applyFill="1" applyBorder="1" applyAlignment="1">
      <alignment horizontal="center" vertical="center"/>
    </xf>
    <xf numFmtId="0" fontId="9" fillId="0" borderId="21" xfId="0" applyFont="1" applyFill="1" applyBorder="1" applyAlignment="1">
      <alignment vertical="top"/>
    </xf>
    <xf numFmtId="0" fontId="9" fillId="0" borderId="21" xfId="0" applyFont="1" applyFill="1" applyBorder="1" applyAlignment="1">
      <alignment horizontal="center" vertical="center"/>
    </xf>
    <xf numFmtId="0" fontId="9" fillId="0" borderId="7" xfId="0" applyFont="1" applyFill="1" applyBorder="1" applyAlignment="1">
      <alignment vertical="top"/>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applyFont="1" applyFill="1" applyBorder="1" applyAlignment="1">
      <alignment vertical="top"/>
    </xf>
    <xf numFmtId="0" fontId="14" fillId="0" borderId="0" xfId="0" applyFont="1" applyFill="1" applyBorder="1">
      <alignment vertical="center"/>
    </xf>
    <xf numFmtId="0" fontId="11" fillId="0" borderId="0" xfId="0" applyFont="1" applyFill="1" applyBorder="1" applyAlignment="1">
      <alignment vertical="center"/>
    </xf>
    <xf numFmtId="0" fontId="17" fillId="0" borderId="0" xfId="0" applyFont="1" applyFill="1" applyBorder="1" applyAlignment="1">
      <alignment vertical="center"/>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4" fillId="0" borderId="31" xfId="0" applyFont="1" applyFill="1" applyBorder="1" applyAlignment="1">
      <alignment vertical="center"/>
    </xf>
    <xf numFmtId="0" fontId="2" fillId="3" borderId="20" xfId="0" applyFont="1" applyFill="1" applyBorder="1" applyAlignment="1">
      <alignment horizontal="center" vertical="center"/>
    </xf>
    <xf numFmtId="0" fontId="2" fillId="3" borderId="25" xfId="0" applyFont="1" applyFill="1" applyBorder="1" applyAlignment="1">
      <alignment horizontal="center" vertical="center"/>
    </xf>
    <xf numFmtId="0" fontId="9" fillId="0" borderId="0" xfId="0" applyFont="1" applyFill="1" applyBorder="1" applyAlignment="1">
      <alignment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18" fillId="0" borderId="0" xfId="0" applyFont="1" applyFill="1" applyBorder="1" applyAlignment="1">
      <alignment vertical="top" wrapText="1"/>
    </xf>
    <xf numFmtId="0" fontId="0" fillId="0" borderId="0" xfId="0" applyBorder="1" applyAlignment="1">
      <alignment vertical="center"/>
    </xf>
    <xf numFmtId="0" fontId="13" fillId="0" borderId="0" xfId="0" applyFont="1" applyBorder="1" applyAlignment="1">
      <alignment horizontal="center" wrapText="1"/>
    </xf>
    <xf numFmtId="0" fontId="2" fillId="0" borderId="0" xfId="0" applyFont="1" applyFill="1" applyAlignment="1">
      <alignment horizontal="center"/>
    </xf>
    <xf numFmtId="0" fontId="2" fillId="0" borderId="0" xfId="0" applyFont="1" applyFill="1" applyAlignment="1"/>
    <xf numFmtId="0" fontId="2" fillId="0" borderId="51" xfId="0" applyFont="1" applyFill="1" applyBorder="1" applyAlignment="1">
      <alignment horizontal="center" vertical="center"/>
    </xf>
    <xf numFmtId="0" fontId="2" fillId="3" borderId="54"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26" xfId="0" applyFont="1" applyFill="1" applyBorder="1" applyAlignment="1">
      <alignment horizontal="center" vertical="center"/>
    </xf>
    <xf numFmtId="0" fontId="2" fillId="3" borderId="69"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Border="1" applyAlignment="1">
      <alignment horizontal="center" vertical="center"/>
    </xf>
    <xf numFmtId="0" fontId="9" fillId="0" borderId="0" xfId="0" applyFont="1" applyBorder="1" applyAlignment="1">
      <alignment horizontal="right" vertical="center"/>
    </xf>
    <xf numFmtId="49" fontId="1" fillId="0" borderId="0" xfId="0" applyNumberFormat="1" applyFont="1" applyFill="1" applyBorder="1" applyAlignment="1">
      <alignment horizontal="center" vertical="center"/>
    </xf>
    <xf numFmtId="49" fontId="1" fillId="0" borderId="0" xfId="0" applyNumberFormat="1" applyFont="1" applyBorder="1" applyAlignment="1">
      <alignment horizontal="center" vertical="center"/>
    </xf>
    <xf numFmtId="56" fontId="13" fillId="0" borderId="0" xfId="0" quotePrefix="1" applyNumberFormat="1" applyFont="1" applyFill="1" applyAlignment="1">
      <alignment vertical="center"/>
    </xf>
    <xf numFmtId="0" fontId="16" fillId="0" borderId="19" xfId="0" applyFont="1" applyFill="1" applyBorder="1" applyAlignment="1">
      <alignment horizontal="center" vertical="center" wrapText="1"/>
    </xf>
    <xf numFmtId="0" fontId="22" fillId="0" borderId="69" xfId="0" applyFont="1" applyFill="1" applyBorder="1" applyAlignment="1">
      <alignment horizontal="center" vertical="center"/>
    </xf>
    <xf numFmtId="0" fontId="22" fillId="0" borderId="74" xfId="0" applyFont="1" applyFill="1" applyBorder="1" applyAlignment="1">
      <alignment horizontal="center" vertical="center"/>
    </xf>
    <xf numFmtId="0" fontId="22" fillId="0" borderId="78" xfId="0" applyFont="1" applyFill="1" applyBorder="1" applyAlignment="1">
      <alignment horizontal="center" vertical="center"/>
    </xf>
    <xf numFmtId="0" fontId="23" fillId="0" borderId="27" xfId="0" applyFont="1" applyFill="1" applyBorder="1" applyAlignment="1">
      <alignment vertical="center" wrapText="1"/>
    </xf>
    <xf numFmtId="0" fontId="19" fillId="0" borderId="0" xfId="0" applyFont="1" applyFill="1" applyBorder="1" applyAlignment="1">
      <alignment horizontal="left" vertical="center"/>
    </xf>
    <xf numFmtId="0" fontId="14" fillId="0" borderId="79" xfId="0" applyFont="1" applyFill="1" applyBorder="1">
      <alignment vertical="center"/>
    </xf>
    <xf numFmtId="0" fontId="14" fillId="0" borderId="71" xfId="0" applyFont="1" applyFill="1" applyBorder="1">
      <alignment vertical="center"/>
    </xf>
    <xf numFmtId="0" fontId="14" fillId="0" borderId="72" xfId="0" applyFont="1" applyFill="1" applyBorder="1">
      <alignment vertical="center"/>
    </xf>
    <xf numFmtId="0" fontId="9" fillId="0" borderId="0" xfId="0" applyFont="1" applyFill="1" applyBorder="1" applyAlignment="1">
      <alignment vertical="center" wrapText="1"/>
    </xf>
    <xf numFmtId="0" fontId="6" fillId="0" borderId="0" xfId="0" applyFont="1" applyFill="1" applyAlignment="1">
      <alignment horizontal="center" vertical="center"/>
    </xf>
    <xf numFmtId="0" fontId="8" fillId="0" borderId="0" xfId="0" applyFont="1" applyAlignment="1">
      <alignment horizontal="left" vertical="center" wrapText="1"/>
    </xf>
    <xf numFmtId="0" fontId="2" fillId="3" borderId="10" xfId="0" applyFont="1" applyFill="1" applyBorder="1" applyAlignment="1">
      <alignment horizontal="center" vertical="center"/>
    </xf>
    <xf numFmtId="0" fontId="2" fillId="0" borderId="29" xfId="0" applyFont="1" applyFill="1" applyBorder="1" applyAlignment="1">
      <alignment horizontal="center" vertical="center"/>
    </xf>
    <xf numFmtId="0" fontId="2" fillId="3" borderId="29" xfId="0" applyFont="1" applyFill="1" applyBorder="1" applyAlignment="1">
      <alignment horizontal="center" vertical="center"/>
    </xf>
    <xf numFmtId="0" fontId="14" fillId="0" borderId="7" xfId="0" applyFont="1" applyBorder="1" applyAlignment="1">
      <alignment vertical="center"/>
    </xf>
    <xf numFmtId="0" fontId="2" fillId="0" borderId="0" xfId="0" applyFont="1" applyFill="1" applyBorder="1" applyAlignment="1">
      <alignment horizontal="center" vertical="center"/>
    </xf>
    <xf numFmtId="0" fontId="24" fillId="0" borderId="0" xfId="0" applyFont="1" applyFill="1" applyBorder="1">
      <alignment vertical="center"/>
    </xf>
    <xf numFmtId="49" fontId="13" fillId="0" borderId="0" xfId="0" applyNumberFormat="1" applyFont="1" applyFill="1" applyBorder="1" applyAlignment="1">
      <alignment horizontal="center" vertical="center" wrapText="1"/>
    </xf>
    <xf numFmtId="0" fontId="9" fillId="0" borderId="0" xfId="0" applyFont="1" applyFill="1" applyBorder="1" applyAlignment="1">
      <alignment vertical="center" wrapText="1"/>
    </xf>
    <xf numFmtId="0" fontId="2" fillId="0" borderId="37" xfId="0" applyFont="1" applyFill="1" applyBorder="1" applyAlignment="1">
      <alignment horizontal="center" vertical="center"/>
    </xf>
    <xf numFmtId="0" fontId="2" fillId="0" borderId="0" xfId="0" applyFont="1" applyFill="1" applyBorder="1" applyAlignment="1">
      <alignment horizontal="center" vertical="center"/>
    </xf>
    <xf numFmtId="0" fontId="14" fillId="0" borderId="7" xfId="0" applyFont="1" applyFill="1" applyBorder="1" applyAlignment="1">
      <alignment horizontal="right" vertical="center"/>
    </xf>
    <xf numFmtId="0" fontId="14" fillId="0" borderId="7" xfId="0" applyFont="1" applyBorder="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left" vertical="center"/>
    </xf>
    <xf numFmtId="0" fontId="25" fillId="0" borderId="0" xfId="0" applyFont="1" applyFill="1" applyBorder="1">
      <alignment vertical="center"/>
    </xf>
    <xf numFmtId="0" fontId="2" fillId="0" borderId="19" xfId="0" applyFont="1" applyFill="1" applyBorder="1" applyAlignment="1">
      <alignment horizontal="left" vertical="center"/>
    </xf>
    <xf numFmtId="0" fontId="2" fillId="0" borderId="19" xfId="0" applyFont="1" applyFill="1" applyBorder="1">
      <alignment vertical="center"/>
    </xf>
    <xf numFmtId="0" fontId="2" fillId="0" borderId="82" xfId="0" applyFont="1" applyFill="1" applyBorder="1" applyAlignment="1">
      <alignment horizontal="center" vertical="center"/>
    </xf>
    <xf numFmtId="0" fontId="2" fillId="0" borderId="41" xfId="0" applyFont="1" applyFill="1" applyBorder="1" applyAlignment="1">
      <alignment vertical="center" wrapText="1"/>
    </xf>
    <xf numFmtId="0" fontId="25" fillId="0" borderId="0" xfId="0" applyFont="1" applyFill="1">
      <alignment vertical="center"/>
    </xf>
    <xf numFmtId="0" fontId="2" fillId="0" borderId="84" xfId="0" applyFont="1" applyFill="1" applyBorder="1" applyAlignment="1">
      <alignment horizontal="center" vertical="center"/>
    </xf>
    <xf numFmtId="0" fontId="2" fillId="6" borderId="19" xfId="0" applyFont="1" applyFill="1" applyBorder="1">
      <alignment vertical="center"/>
    </xf>
    <xf numFmtId="0" fontId="2" fillId="0" borderId="0" xfId="0" applyFont="1" applyFill="1" applyBorder="1" applyAlignment="1">
      <alignment vertical="center"/>
    </xf>
    <xf numFmtId="0" fontId="2" fillId="0" borderId="87" xfId="0" applyFont="1" applyFill="1" applyBorder="1" applyAlignment="1">
      <alignment horizontal="center" vertical="center"/>
    </xf>
    <xf numFmtId="0" fontId="2" fillId="0" borderId="88" xfId="0" applyFont="1" applyFill="1" applyBorder="1" applyAlignment="1">
      <alignment horizontal="center" vertical="center"/>
    </xf>
    <xf numFmtId="0" fontId="18" fillId="0" borderId="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applyAlignment="1">
      <alignment horizontal="left" vertical="center" wrapText="1"/>
    </xf>
    <xf numFmtId="0" fontId="14" fillId="0" borderId="9" xfId="0" applyFont="1" applyFill="1" applyBorder="1" applyAlignment="1">
      <alignment horizontal="right" vertical="center"/>
    </xf>
    <xf numFmtId="0" fontId="0" fillId="0" borderId="0" xfId="0" applyBorder="1">
      <alignment vertical="center"/>
    </xf>
    <xf numFmtId="0" fontId="0" fillId="0" borderId="19" xfId="0" applyBorder="1">
      <alignment vertical="center"/>
    </xf>
    <xf numFmtId="0" fontId="14" fillId="0" borderId="22" xfId="0" applyFont="1" applyFill="1" applyBorder="1" applyAlignment="1">
      <alignment vertical="center" wrapText="1"/>
    </xf>
    <xf numFmtId="0" fontId="9" fillId="0" borderId="7" xfId="0" applyFont="1" applyFill="1" applyBorder="1" applyAlignment="1">
      <alignment vertical="center" wrapText="1"/>
    </xf>
    <xf numFmtId="0" fontId="4" fillId="0" borderId="7" xfId="0" applyFont="1" applyFill="1" applyBorder="1" applyAlignment="1">
      <alignment vertical="center" wrapText="1"/>
    </xf>
    <xf numFmtId="0" fontId="14" fillId="0" borderId="50" xfId="0" applyFont="1" applyFill="1" applyBorder="1" applyAlignment="1">
      <alignment vertical="center" wrapText="1"/>
    </xf>
    <xf numFmtId="0" fontId="14" fillId="0" borderId="22" xfId="0" applyFont="1" applyFill="1" applyBorder="1" applyAlignment="1">
      <alignment vertical="center" wrapText="1"/>
    </xf>
    <xf numFmtId="0" fontId="0" fillId="0" borderId="0" xfId="0" applyBorder="1" applyAlignment="1">
      <alignment vertical="center" wrapText="1"/>
    </xf>
    <xf numFmtId="0" fontId="4" fillId="0" borderId="0" xfId="0" applyFont="1" applyFill="1" applyAlignment="1">
      <alignment horizontal="left" vertical="center"/>
    </xf>
    <xf numFmtId="0" fontId="9" fillId="2" borderId="41"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14" fillId="0" borderId="37" xfId="0" applyFont="1" applyFill="1" applyBorder="1" applyAlignment="1">
      <alignment vertical="center" wrapText="1"/>
    </xf>
    <xf numFmtId="0" fontId="14" fillId="0" borderId="46" xfId="0" applyFont="1" applyFill="1" applyBorder="1" applyAlignment="1">
      <alignment vertical="center" wrapText="1"/>
    </xf>
    <xf numFmtId="0" fontId="14" fillId="0" borderId="0" xfId="0" applyFont="1" applyFill="1" applyBorder="1" applyAlignment="1">
      <alignment horizontal="left" vertical="center" wrapText="1"/>
    </xf>
    <xf numFmtId="0" fontId="14" fillId="0" borderId="21" xfId="0" applyFont="1" applyFill="1" applyBorder="1" applyAlignment="1">
      <alignment vertical="center" wrapText="1"/>
    </xf>
    <xf numFmtId="0" fontId="14" fillId="0" borderId="76" xfId="0" applyFont="1" applyFill="1" applyBorder="1" applyAlignment="1">
      <alignment vertical="center" wrapText="1"/>
    </xf>
    <xf numFmtId="0" fontId="14" fillId="0" borderId="77" xfId="0" applyFont="1" applyFill="1" applyBorder="1" applyAlignment="1">
      <alignment vertical="center" wrapText="1"/>
    </xf>
    <xf numFmtId="0" fontId="14" fillId="0" borderId="0" xfId="0" applyFont="1" applyFill="1" applyBorder="1" applyAlignment="1">
      <alignment vertical="center" wrapText="1"/>
    </xf>
    <xf numFmtId="0" fontId="14" fillId="0" borderId="16" xfId="0" applyFont="1" applyFill="1" applyBorder="1" applyAlignment="1">
      <alignment vertical="center" wrapText="1"/>
    </xf>
    <xf numFmtId="0" fontId="14" fillId="0" borderId="67" xfId="0" applyFont="1" applyFill="1" applyBorder="1" applyAlignment="1">
      <alignment vertical="center" wrapText="1"/>
    </xf>
    <xf numFmtId="0" fontId="14" fillId="0" borderId="68" xfId="0" applyFont="1" applyFill="1" applyBorder="1" applyAlignment="1">
      <alignment vertical="center" wrapText="1"/>
    </xf>
    <xf numFmtId="0" fontId="14" fillId="0" borderId="7" xfId="0" applyFont="1" applyBorder="1" applyAlignment="1">
      <alignment vertical="center"/>
    </xf>
    <xf numFmtId="0" fontId="14" fillId="0" borderId="58" xfId="0" applyFont="1" applyFill="1" applyBorder="1" applyAlignment="1">
      <alignment vertical="center" wrapText="1"/>
    </xf>
    <xf numFmtId="20" fontId="0" fillId="0" borderId="0" xfId="0" applyNumberFormat="1">
      <alignment vertical="center"/>
    </xf>
    <xf numFmtId="46" fontId="0" fillId="0" borderId="0" xfId="0" applyNumberFormat="1">
      <alignment vertical="center"/>
    </xf>
    <xf numFmtId="0" fontId="2" fillId="7" borderId="0" xfId="0" applyFont="1" applyFill="1" applyAlignment="1">
      <alignment vertical="center"/>
    </xf>
    <xf numFmtId="0" fontId="2" fillId="7" borderId="0" xfId="0" applyFont="1" applyFill="1">
      <alignment vertical="center"/>
    </xf>
    <xf numFmtId="0" fontId="0" fillId="0" borderId="9" xfId="0" applyBorder="1" applyAlignment="1">
      <alignment vertical="center"/>
    </xf>
    <xf numFmtId="0" fontId="0" fillId="0" borderId="8" xfId="0" applyBorder="1" applyAlignment="1">
      <alignment vertical="center"/>
    </xf>
    <xf numFmtId="0" fontId="14" fillId="0" borderId="7" xfId="0" applyFont="1" applyFill="1" applyBorder="1" applyAlignment="1">
      <alignment vertical="center" wrapText="1"/>
    </xf>
    <xf numFmtId="0" fontId="14" fillId="0" borderId="47" xfId="0" applyFont="1" applyFill="1" applyBorder="1" applyAlignment="1">
      <alignment vertical="center" wrapText="1"/>
    </xf>
    <xf numFmtId="0" fontId="14" fillId="0" borderId="9" xfId="0" applyFont="1" applyBorder="1" applyAlignment="1">
      <alignment vertical="center"/>
    </xf>
    <xf numFmtId="0" fontId="14" fillId="0" borderId="9" xfId="0" applyFont="1" applyBorder="1" applyAlignment="1">
      <alignment vertical="center" wrapText="1"/>
    </xf>
    <xf numFmtId="0" fontId="14" fillId="0" borderId="7" xfId="0" applyFont="1" applyBorder="1" applyAlignment="1">
      <alignment vertical="center" wrapText="1"/>
    </xf>
    <xf numFmtId="0" fontId="14" fillId="0" borderId="47" xfId="0" applyFont="1" applyBorder="1" applyAlignment="1">
      <alignment vertical="center" wrapText="1"/>
    </xf>
    <xf numFmtId="0" fontId="14" fillId="5" borderId="9" xfId="0" applyFont="1" applyFill="1" applyBorder="1" applyAlignment="1">
      <alignment vertical="center" wrapText="1"/>
    </xf>
    <xf numFmtId="0" fontId="14" fillId="0" borderId="71" xfId="0" applyFont="1" applyFill="1" applyBorder="1" applyAlignment="1">
      <alignment vertical="center" wrapText="1"/>
    </xf>
    <xf numFmtId="0" fontId="14" fillId="0" borderId="73" xfId="0" applyFont="1" applyFill="1" applyBorder="1" applyAlignment="1">
      <alignment vertical="center" wrapText="1"/>
    </xf>
    <xf numFmtId="0" fontId="14" fillId="5" borderId="45" xfId="0" applyFont="1" applyFill="1" applyBorder="1" applyAlignment="1">
      <alignment horizontal="left" vertical="center" wrapText="1"/>
    </xf>
    <xf numFmtId="0" fontId="14" fillId="0" borderId="60" xfId="0" applyFont="1" applyFill="1" applyBorder="1" applyAlignment="1">
      <alignment vertical="center" wrapText="1"/>
    </xf>
    <xf numFmtId="0" fontId="14" fillId="5" borderId="0" xfId="0" applyFont="1" applyFill="1" applyBorder="1" applyAlignment="1">
      <alignment horizontal="left" vertical="center" wrapText="1"/>
    </xf>
    <xf numFmtId="0" fontId="14" fillId="0" borderId="55" xfId="0" applyFont="1" applyFill="1" applyBorder="1" applyAlignment="1">
      <alignment vertical="center" wrapText="1"/>
    </xf>
    <xf numFmtId="0" fontId="14" fillId="0" borderId="56" xfId="0" applyFont="1" applyFill="1" applyBorder="1" applyAlignment="1">
      <alignment vertical="center" wrapText="1"/>
    </xf>
    <xf numFmtId="0" fontId="0" fillId="0" borderId="32" xfId="0" applyFont="1" applyBorder="1" applyAlignment="1">
      <alignment vertical="center" wrapText="1"/>
    </xf>
    <xf numFmtId="0" fontId="14" fillId="0" borderId="30"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14" fillId="0" borderId="7" xfId="0" applyFont="1" applyFill="1" applyBorder="1" applyAlignment="1">
      <alignment horizontal="center" vertical="center" wrapText="1"/>
    </xf>
    <xf numFmtId="0" fontId="14" fillId="0" borderId="47"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4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2" fillId="0" borderId="37" xfId="0" applyFont="1" applyFill="1" applyBorder="1" applyAlignment="1">
      <alignment horizontal="center" vertical="center"/>
    </xf>
    <xf numFmtId="0" fontId="2"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42" xfId="0" applyFont="1" applyFill="1" applyBorder="1" applyAlignment="1">
      <alignment horizontal="left" vertical="center" wrapText="1"/>
    </xf>
    <xf numFmtId="0" fontId="14" fillId="0" borderId="42" xfId="0" applyFont="1" applyFill="1" applyBorder="1" applyAlignment="1">
      <alignment vertical="center" wrapText="1"/>
    </xf>
    <xf numFmtId="0" fontId="14" fillId="0" borderId="31" xfId="0" applyFont="1" applyFill="1" applyBorder="1" applyAlignment="1">
      <alignment vertical="center" wrapText="1"/>
    </xf>
    <xf numFmtId="0" fontId="14" fillId="0" borderId="59" xfId="0" applyFont="1" applyFill="1" applyBorder="1" applyAlignment="1">
      <alignment vertical="center" wrapText="1"/>
    </xf>
    <xf numFmtId="0" fontId="0" fillId="0" borderId="21"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8" xfId="0" applyFont="1" applyFill="1" applyBorder="1" applyAlignment="1">
      <alignment vertical="center" wrapText="1"/>
    </xf>
    <xf numFmtId="0" fontId="14" fillId="0" borderId="37" xfId="0" applyFont="1" applyFill="1" applyBorder="1" applyAlignment="1">
      <alignment horizontal="center" vertical="center" wrapText="1"/>
    </xf>
    <xf numFmtId="0" fontId="14" fillId="0" borderId="46" xfId="0" applyFont="1" applyFill="1" applyBorder="1" applyAlignment="1">
      <alignment horizontal="center" vertical="center" wrapText="1"/>
    </xf>
    <xf numFmtId="0" fontId="14" fillId="0" borderId="37" xfId="0" applyFont="1" applyFill="1" applyBorder="1" applyAlignment="1">
      <alignment horizontal="center" vertical="center" wrapText="1"/>
    </xf>
    <xf numFmtId="0" fontId="14" fillId="0" borderId="42" xfId="0" applyFont="1" applyFill="1" applyBorder="1" applyAlignment="1">
      <alignment vertical="center" wrapText="1"/>
    </xf>
    <xf numFmtId="0" fontId="29" fillId="0" borderId="27" xfId="0" applyFont="1" applyFill="1" applyBorder="1" applyAlignment="1">
      <alignment horizontal="left" wrapText="1"/>
    </xf>
    <xf numFmtId="0" fontId="14" fillId="0" borderId="56" xfId="0" applyFont="1" applyFill="1" applyBorder="1" applyAlignment="1">
      <alignment horizontal="right" vertical="center" wrapText="1"/>
    </xf>
    <xf numFmtId="0" fontId="0" fillId="0" borderId="56" xfId="0" applyFont="1" applyBorder="1" applyAlignment="1">
      <alignment horizontal="right" vertical="center" wrapText="1"/>
    </xf>
    <xf numFmtId="0" fontId="32" fillId="0" borderId="0" xfId="0" applyFont="1" applyFill="1">
      <alignment vertical="center"/>
    </xf>
    <xf numFmtId="0" fontId="14" fillId="0" borderId="92" xfId="0" applyFont="1" applyFill="1" applyBorder="1" applyAlignment="1">
      <alignment horizontal="center" vertical="center" wrapText="1"/>
    </xf>
    <xf numFmtId="0" fontId="2" fillId="0" borderId="37" xfId="0" applyFont="1" applyFill="1" applyBorder="1">
      <alignment vertical="center"/>
    </xf>
    <xf numFmtId="177" fontId="14" fillId="0" borderId="92" xfId="0" applyNumberFormat="1" applyFont="1" applyFill="1" applyBorder="1" applyAlignment="1">
      <alignment horizontal="center" vertical="center" wrapText="1"/>
    </xf>
    <xf numFmtId="0" fontId="16" fillId="0" borderId="0" xfId="0" applyFont="1" applyFill="1">
      <alignment vertical="center"/>
    </xf>
    <xf numFmtId="0" fontId="25" fillId="0" borderId="102" xfId="0" applyFont="1" applyFill="1" applyBorder="1" applyAlignment="1">
      <alignment horizontal="center" vertical="center"/>
    </xf>
    <xf numFmtId="0" fontId="25" fillId="0" borderId="0" xfId="0" applyFont="1" applyFill="1" applyAlignment="1">
      <alignment vertical="center"/>
    </xf>
    <xf numFmtId="0" fontId="35" fillId="0" borderId="0" xfId="0" applyFont="1" applyAlignment="1">
      <alignment vertical="center"/>
    </xf>
    <xf numFmtId="0" fontId="35" fillId="0" borderId="0" xfId="0" applyFont="1">
      <alignment vertical="center"/>
    </xf>
    <xf numFmtId="0" fontId="25" fillId="0" borderId="104"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0" xfId="0" applyFont="1" applyFill="1" applyAlignment="1">
      <alignment horizontal="center" vertical="center"/>
    </xf>
    <xf numFmtId="0" fontId="25" fillId="0" borderId="104" xfId="0" applyFont="1" applyFill="1" applyBorder="1">
      <alignment vertical="center"/>
    </xf>
    <xf numFmtId="0" fontId="25" fillId="0" borderId="18" xfId="0" applyFont="1" applyFill="1" applyBorder="1" applyAlignment="1">
      <alignment vertical="center"/>
    </xf>
    <xf numFmtId="0" fontId="25" fillId="0" borderId="23" xfId="0" applyFont="1" applyFill="1" applyBorder="1" applyAlignment="1">
      <alignment vertical="center"/>
    </xf>
    <xf numFmtId="0" fontId="25" fillId="0" borderId="23" xfId="0" applyFont="1" applyFill="1" applyBorder="1">
      <alignment vertical="center"/>
    </xf>
    <xf numFmtId="0" fontId="25" fillId="0" borderId="109" xfId="0" applyFont="1" applyFill="1" applyBorder="1" applyAlignment="1">
      <alignment vertical="center" wrapText="1"/>
    </xf>
    <xf numFmtId="0" fontId="25" fillId="0" borderId="103"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4" xfId="0" applyFont="1" applyFill="1" applyBorder="1">
      <alignment vertical="center"/>
    </xf>
    <xf numFmtId="0" fontId="25" fillId="0" borderId="9" xfId="0" applyFont="1" applyFill="1" applyBorder="1" applyAlignment="1">
      <alignment vertical="center"/>
    </xf>
    <xf numFmtId="0" fontId="25" fillId="0" borderId="14" xfId="0" applyFont="1" applyFill="1" applyBorder="1" applyAlignment="1">
      <alignment vertical="center"/>
    </xf>
    <xf numFmtId="0" fontId="25" fillId="0" borderId="14" xfId="0" applyFont="1" applyFill="1" applyBorder="1">
      <alignment vertical="center"/>
    </xf>
    <xf numFmtId="0" fontId="25" fillId="0" borderId="9" xfId="0" applyFont="1" applyFill="1" applyBorder="1">
      <alignment vertical="center"/>
    </xf>
    <xf numFmtId="0" fontId="25" fillId="0" borderId="64" xfId="0" applyFont="1" applyFill="1" applyBorder="1">
      <alignment vertical="center"/>
    </xf>
    <xf numFmtId="0" fontId="25" fillId="0" borderId="73" xfId="0" applyFont="1" applyFill="1" applyBorder="1" applyAlignment="1">
      <alignment horizontal="center" vertical="center"/>
    </xf>
    <xf numFmtId="0" fontId="2" fillId="0" borderId="103" xfId="0" applyFont="1" applyFill="1" applyBorder="1" applyAlignment="1">
      <alignment horizontal="left" vertical="center"/>
    </xf>
    <xf numFmtId="0" fontId="0" fillId="0" borderId="0" xfId="0" applyAlignment="1">
      <alignment horizontal="left" vertical="center"/>
    </xf>
    <xf numFmtId="0" fontId="16" fillId="0" borderId="26" xfId="0" applyFont="1" applyFill="1" applyBorder="1" applyAlignment="1">
      <alignment horizontal="left" vertical="center" wrapText="1"/>
    </xf>
    <xf numFmtId="0" fontId="2" fillId="0" borderId="20" xfId="0" applyFont="1" applyFill="1" applyBorder="1" applyAlignment="1">
      <alignment horizontal="left"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69" xfId="0" applyFont="1" applyFill="1" applyBorder="1" applyAlignment="1">
      <alignment horizontal="left" vertical="center" wrapText="1"/>
    </xf>
    <xf numFmtId="0" fontId="2" fillId="0" borderId="69" xfId="0" applyFont="1" applyFill="1" applyBorder="1" applyAlignment="1">
      <alignment horizontal="left" vertical="center"/>
    </xf>
    <xf numFmtId="0" fontId="2" fillId="0" borderId="26" xfId="0" applyFont="1" applyFill="1" applyBorder="1" applyAlignment="1">
      <alignment horizontal="left" vertical="center"/>
    </xf>
    <xf numFmtId="0" fontId="2" fillId="0" borderId="25" xfId="0" applyFont="1" applyFill="1" applyBorder="1" applyAlignment="1">
      <alignment horizontal="left" vertical="center"/>
    </xf>
    <xf numFmtId="0" fontId="32" fillId="0" borderId="20" xfId="0" applyFont="1" applyFill="1" applyBorder="1" applyAlignment="1">
      <alignment horizontal="left" vertical="center"/>
    </xf>
    <xf numFmtId="0" fontId="25" fillId="0" borderId="101" xfId="0" applyFont="1" applyFill="1" applyBorder="1">
      <alignment vertical="center"/>
    </xf>
    <xf numFmtId="0" fontId="20" fillId="0" borderId="92" xfId="0" applyFont="1" applyFill="1" applyBorder="1" applyAlignment="1">
      <alignment vertical="center" wrapText="1"/>
    </xf>
    <xf numFmtId="0" fontId="20" fillId="0" borderId="31" xfId="0" applyFont="1" applyFill="1" applyBorder="1" applyAlignment="1">
      <alignment vertical="top"/>
    </xf>
    <xf numFmtId="0" fontId="20" fillId="0" borderId="31" xfId="0" applyFont="1" applyFill="1" applyBorder="1" applyAlignment="1">
      <alignment vertical="center"/>
    </xf>
    <xf numFmtId="0" fontId="20" fillId="0" borderId="33" xfId="0" applyFont="1" applyFill="1" applyBorder="1" applyAlignment="1">
      <alignment vertical="top"/>
    </xf>
    <xf numFmtId="0" fontId="20" fillId="0" borderId="34" xfId="0" applyFont="1" applyFill="1" applyBorder="1" applyAlignment="1">
      <alignment vertical="center"/>
    </xf>
    <xf numFmtId="0" fontId="20" fillId="0" borderId="35" xfId="0" applyFont="1" applyFill="1" applyBorder="1" applyAlignment="1">
      <alignment horizontal="left" vertical="top" wrapText="1"/>
    </xf>
    <xf numFmtId="179" fontId="18" fillId="0" borderId="22" xfId="0" applyNumberFormat="1" applyFont="1" applyFill="1" applyBorder="1" applyAlignment="1">
      <alignment horizontal="right" vertical="center"/>
    </xf>
    <xf numFmtId="179" fontId="18" fillId="0" borderId="21" xfId="0" applyNumberFormat="1" applyFont="1" applyFill="1" applyBorder="1" applyAlignment="1">
      <alignment horizontal="right" vertical="center"/>
    </xf>
    <xf numFmtId="0" fontId="18" fillId="0" borderId="38" xfId="0" applyFont="1" applyFill="1" applyBorder="1" applyAlignment="1">
      <alignment horizontal="right" vertical="center"/>
    </xf>
    <xf numFmtId="0" fontId="18" fillId="0" borderId="22" xfId="0" applyNumberFormat="1" applyFont="1" applyFill="1" applyBorder="1" applyAlignment="1">
      <alignment horizontal="right" vertical="center"/>
    </xf>
    <xf numFmtId="0" fontId="18" fillId="0" borderId="31" xfId="0" applyFont="1" applyFill="1" applyBorder="1" applyAlignment="1">
      <alignment vertical="top"/>
    </xf>
    <xf numFmtId="0" fontId="18" fillId="0" borderId="31" xfId="0" applyFont="1" applyFill="1" applyBorder="1" applyAlignment="1">
      <alignment vertical="center"/>
    </xf>
    <xf numFmtId="0" fontId="18" fillId="0" borderId="33" xfId="0" applyFont="1" applyFill="1" applyBorder="1" applyAlignment="1">
      <alignment vertical="top"/>
    </xf>
    <xf numFmtId="0" fontId="18" fillId="0" borderId="34" xfId="0" applyFont="1" applyFill="1" applyBorder="1" applyAlignment="1">
      <alignment vertical="center"/>
    </xf>
    <xf numFmtId="0" fontId="18" fillId="0" borderId="35" xfId="0" applyFont="1" applyFill="1" applyBorder="1" applyAlignment="1">
      <alignment horizontal="left" vertical="top" wrapText="1"/>
    </xf>
    <xf numFmtId="0" fontId="18" fillId="0" borderId="32" xfId="0" applyFont="1" applyFill="1" applyBorder="1" applyAlignment="1">
      <alignment vertical="center"/>
    </xf>
    <xf numFmtId="0" fontId="25" fillId="0" borderId="107" xfId="0" applyFont="1" applyFill="1" applyBorder="1" applyAlignment="1">
      <alignment horizontal="center" vertical="center"/>
    </xf>
    <xf numFmtId="0" fontId="25" fillId="0" borderId="108" xfId="0" applyFont="1" applyFill="1" applyBorder="1" applyAlignment="1">
      <alignment horizontal="center" vertical="center"/>
    </xf>
    <xf numFmtId="0" fontId="25" fillId="0" borderId="106" xfId="0" applyFont="1" applyFill="1" applyBorder="1" applyAlignment="1">
      <alignment horizontal="center" vertical="center"/>
    </xf>
    <xf numFmtId="0" fontId="2" fillId="0" borderId="3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5" fillId="0" borderId="34"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104" xfId="0" applyFont="1" applyFill="1" applyBorder="1" applyAlignment="1">
      <alignment horizontal="center" vertical="center"/>
    </xf>
    <xf numFmtId="0" fontId="25" fillId="0" borderId="23" xfId="0" applyFont="1" applyFill="1" applyBorder="1" applyAlignment="1">
      <alignment horizontal="center" vertical="center"/>
    </xf>
    <xf numFmtId="0" fontId="2" fillId="0" borderId="26"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5" fillId="0" borderId="4"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8" xfId="0" applyFont="1" applyFill="1" applyBorder="1" applyAlignment="1">
      <alignment horizontal="center" vertical="center"/>
    </xf>
    <xf numFmtId="0" fontId="2" fillId="0" borderId="20" xfId="0" applyFont="1" applyFill="1" applyBorder="1" applyAlignment="1">
      <alignment horizontal="left" vertical="center" wrapText="1"/>
    </xf>
    <xf numFmtId="0" fontId="25" fillId="0" borderId="9" xfId="0" applyFont="1" applyFill="1" applyBorder="1" applyAlignment="1">
      <alignment horizontal="center" vertical="center"/>
    </xf>
    <xf numFmtId="0" fontId="25" fillId="0" borderId="109" xfId="0" applyFont="1" applyFill="1" applyBorder="1" applyAlignment="1">
      <alignment horizontal="center" vertical="center"/>
    </xf>
    <xf numFmtId="0" fontId="2" fillId="0" borderId="15" xfId="0" applyFont="1" applyFill="1" applyBorder="1" applyAlignment="1">
      <alignment horizontal="left" vertical="center" wrapText="1"/>
    </xf>
    <xf numFmtId="0" fontId="25" fillId="0" borderId="64" xfId="0" applyFont="1" applyFill="1" applyBorder="1" applyAlignment="1">
      <alignment horizontal="center" vertical="center"/>
    </xf>
    <xf numFmtId="0" fontId="36" fillId="0" borderId="36" xfId="0" applyFont="1" applyFill="1" applyBorder="1" applyAlignment="1">
      <alignment horizontal="left" vertical="center" wrapText="1"/>
    </xf>
    <xf numFmtId="0" fontId="36" fillId="0" borderId="29"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1" xfId="0" applyFont="1" applyFill="1" applyBorder="1" applyAlignment="1">
      <alignment horizontal="left" vertical="center"/>
    </xf>
    <xf numFmtId="0" fontId="2" fillId="0" borderId="7" xfId="0" applyFont="1" applyFill="1" applyBorder="1" applyAlignment="1">
      <alignment horizontal="left" vertical="center"/>
    </xf>
    <xf numFmtId="0" fontId="2" fillId="0" borderId="31" xfId="0" applyFont="1" applyFill="1" applyBorder="1" applyAlignment="1">
      <alignment horizontal="left" vertical="center"/>
    </xf>
    <xf numFmtId="0" fontId="25" fillId="0" borderId="34" xfId="0" applyFont="1" applyFill="1" applyBorder="1" applyAlignment="1">
      <alignment horizontal="center" vertical="center" wrapText="1"/>
    </xf>
    <xf numFmtId="0" fontId="25" fillId="0" borderId="22" xfId="0" applyFont="1" applyFill="1" applyBorder="1" applyAlignment="1">
      <alignment horizontal="center" vertical="center" wrapText="1"/>
    </xf>
    <xf numFmtId="0" fontId="25" fillId="0" borderId="0" xfId="0" applyFont="1" applyFill="1" applyBorder="1" applyAlignment="1">
      <alignment horizontal="center" vertical="center"/>
    </xf>
    <xf numFmtId="0" fontId="25" fillId="0" borderId="60" xfId="0" applyFont="1" applyFill="1" applyBorder="1" applyAlignment="1">
      <alignment horizontal="center" vertical="center"/>
    </xf>
    <xf numFmtId="0" fontId="9" fillId="4" borderId="30"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2" fillId="0" borderId="36" xfId="0" applyFont="1" applyFill="1" applyBorder="1" applyAlignment="1">
      <alignment horizontal="center" vertical="center"/>
    </xf>
    <xf numFmtId="0" fontId="2" fillId="0" borderId="29" xfId="0" applyFont="1" applyFill="1" applyBorder="1" applyAlignment="1">
      <alignment horizontal="center" vertical="center"/>
    </xf>
    <xf numFmtId="0" fontId="14" fillId="0" borderId="31" xfId="0" applyFont="1" applyFill="1" applyBorder="1" applyAlignment="1">
      <alignment horizontal="left" vertical="center" wrapText="1"/>
    </xf>
    <xf numFmtId="0" fontId="14" fillId="0" borderId="34"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25" fillId="0" borderId="105" xfId="0" applyFont="1" applyFill="1" applyBorder="1" applyAlignment="1">
      <alignment horizontal="center" vertical="center"/>
    </xf>
    <xf numFmtId="0" fontId="16" fillId="0" borderId="36" xfId="0" applyFont="1" applyFill="1" applyBorder="1" applyAlignment="1">
      <alignment horizontal="left" vertical="center" wrapText="1"/>
    </xf>
    <xf numFmtId="0" fontId="16" fillId="0" borderId="29" xfId="0" applyFont="1" applyFill="1" applyBorder="1" applyAlignment="1">
      <alignment horizontal="left" vertical="center" wrapText="1"/>
    </xf>
    <xf numFmtId="0" fontId="14" fillId="0" borderId="91" xfId="0" applyFont="1" applyFill="1" applyBorder="1" applyAlignment="1">
      <alignment horizontal="center" vertical="center" wrapText="1"/>
    </xf>
    <xf numFmtId="0" fontId="14" fillId="0" borderId="92"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14" fillId="0" borderId="56" xfId="0" applyFont="1" applyFill="1" applyBorder="1" applyAlignment="1">
      <alignment horizontal="left" vertical="center" wrapText="1"/>
    </xf>
    <xf numFmtId="0" fontId="14" fillId="0" borderId="56" xfId="0" applyFont="1" applyBorder="1" applyAlignment="1">
      <alignment horizontal="left" vertical="center" wrapText="1"/>
    </xf>
    <xf numFmtId="0" fontId="14" fillId="0" borderId="58" xfId="0" applyFont="1" applyBorder="1" applyAlignment="1">
      <alignment horizontal="left" vertical="center" wrapText="1"/>
    </xf>
    <xf numFmtId="0" fontId="14" fillId="0" borderId="53" xfId="0" applyFont="1" applyFill="1" applyBorder="1" applyAlignment="1">
      <alignment horizontal="left" vertical="center" wrapText="1"/>
    </xf>
    <xf numFmtId="0" fontId="14" fillId="0" borderId="90" xfId="0" applyFont="1" applyFill="1" applyBorder="1" applyAlignment="1">
      <alignment horizontal="left" vertical="center" wrapText="1"/>
    </xf>
    <xf numFmtId="0" fontId="14" fillId="0" borderId="92" xfId="0" applyFont="1" applyFill="1" applyBorder="1" applyAlignment="1">
      <alignment horizontal="right" vertical="center" wrapText="1"/>
    </xf>
    <xf numFmtId="0" fontId="14" fillId="0" borderId="92" xfId="0" applyFont="1" applyFill="1" applyBorder="1" applyAlignment="1">
      <alignment horizontal="left" vertical="center" wrapText="1"/>
    </xf>
    <xf numFmtId="0" fontId="14" fillId="0" borderId="93" xfId="0" applyFont="1" applyFill="1" applyBorder="1" applyAlignment="1">
      <alignment horizontal="left" vertical="center" wrapText="1"/>
    </xf>
    <xf numFmtId="56" fontId="13" fillId="0" borderId="0" xfId="0" quotePrefix="1" applyNumberFormat="1" applyFont="1" applyFill="1" applyAlignment="1">
      <alignment horizontal="center" vertical="center"/>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9" fillId="0" borderId="40" xfId="0" applyFont="1" applyBorder="1" applyAlignment="1">
      <alignment horizontal="right" vertical="center"/>
    </xf>
    <xf numFmtId="0" fontId="9" fillId="0" borderId="7" xfId="0" applyFont="1" applyBorder="1" applyAlignment="1">
      <alignment horizontal="right" vertical="center"/>
    </xf>
    <xf numFmtId="0" fontId="9" fillId="0" borderId="9" xfId="0" applyFont="1" applyBorder="1" applyAlignment="1">
      <alignment horizontal="right" vertical="center"/>
    </xf>
    <xf numFmtId="0" fontId="14" fillId="0" borderId="40" xfId="0" applyFont="1" applyFill="1" applyBorder="1" applyAlignment="1">
      <alignment horizontal="center" vertical="center" wrapText="1"/>
    </xf>
    <xf numFmtId="0" fontId="9" fillId="0" borderId="40"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9" fillId="0" borderId="65" xfId="0" applyFont="1" applyBorder="1" applyAlignment="1">
      <alignment horizontal="right" vertical="center"/>
    </xf>
    <xf numFmtId="0" fontId="9" fillId="0" borderId="12" xfId="0" applyFont="1" applyBorder="1" applyAlignment="1">
      <alignment horizontal="right" vertical="center"/>
    </xf>
    <xf numFmtId="0" fontId="9" fillId="0" borderId="14" xfId="0" applyFont="1" applyBorder="1" applyAlignment="1">
      <alignment horizontal="right" vertical="center"/>
    </xf>
    <xf numFmtId="0" fontId="14" fillId="0" borderId="80" xfId="0" applyFont="1" applyFill="1" applyBorder="1" applyAlignment="1">
      <alignment horizontal="center" vertical="center" wrapText="1"/>
    </xf>
    <xf numFmtId="0" fontId="14" fillId="0" borderId="64" xfId="0" applyFont="1" applyFill="1" applyBorder="1" applyAlignment="1">
      <alignment horizontal="center" vertical="center" wrapText="1"/>
    </xf>
    <xf numFmtId="0" fontId="9" fillId="0" borderId="80" xfId="0" applyFont="1" applyBorder="1" applyAlignment="1">
      <alignment horizontal="center" vertical="center"/>
    </xf>
    <xf numFmtId="0" fontId="9" fillId="0" borderId="47" xfId="0" applyFont="1" applyBorder="1" applyAlignment="1">
      <alignment horizontal="center" vertical="center"/>
    </xf>
    <xf numFmtId="0" fontId="9" fillId="0" borderId="59" xfId="0" applyFont="1" applyBorder="1" applyAlignment="1">
      <alignment horizontal="center" vertical="center"/>
    </xf>
    <xf numFmtId="0" fontId="14" fillId="0" borderId="70" xfId="0" applyFont="1" applyFill="1" applyBorder="1" applyAlignment="1">
      <alignment horizontal="center" vertical="center" wrapText="1"/>
    </xf>
    <xf numFmtId="0" fontId="14" fillId="0" borderId="71" xfId="0" applyFont="1" applyFill="1" applyBorder="1" applyAlignment="1">
      <alignment horizontal="center" vertical="center" wrapText="1"/>
    </xf>
    <xf numFmtId="0" fontId="14" fillId="0" borderId="73" xfId="0" applyFont="1" applyFill="1" applyBorder="1" applyAlignment="1">
      <alignment horizontal="center" vertical="center" wrapText="1"/>
    </xf>
    <xf numFmtId="0" fontId="9" fillId="0" borderId="79" xfId="0" applyFont="1" applyBorder="1" applyAlignment="1">
      <alignment horizontal="right" vertical="center"/>
    </xf>
    <xf numFmtId="0" fontId="9" fillId="0" borderId="71" xfId="0" applyFont="1" applyBorder="1" applyAlignment="1">
      <alignment horizontal="right" vertical="center"/>
    </xf>
    <xf numFmtId="0" fontId="9" fillId="0" borderId="73" xfId="0" applyFont="1" applyBorder="1" applyAlignment="1">
      <alignment horizontal="right" vertical="center"/>
    </xf>
    <xf numFmtId="0" fontId="14" fillId="0" borderId="79" xfId="0" applyFont="1" applyFill="1" applyBorder="1" applyAlignment="1">
      <alignment horizontal="center" vertical="center"/>
    </xf>
    <xf numFmtId="0" fontId="14" fillId="0" borderId="73" xfId="0" applyFont="1" applyFill="1" applyBorder="1" applyAlignment="1">
      <alignment horizontal="center" vertical="center"/>
    </xf>
    <xf numFmtId="0" fontId="14" fillId="0" borderId="27"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9" fillId="0" borderId="61" xfId="0" applyFont="1" applyBorder="1" applyAlignment="1">
      <alignment horizontal="right" vertical="center"/>
    </xf>
    <xf numFmtId="0" fontId="9" fillId="0" borderId="2" xfId="0" applyFont="1" applyBorder="1" applyAlignment="1">
      <alignment horizontal="right" vertical="center"/>
    </xf>
    <xf numFmtId="0" fontId="9" fillId="0" borderId="4" xfId="0" applyFont="1" applyBorder="1" applyAlignment="1">
      <alignment horizontal="right" vertical="center"/>
    </xf>
    <xf numFmtId="0" fontId="14" fillId="0" borderId="43" xfId="0" applyFont="1" applyFill="1" applyBorder="1" applyAlignment="1">
      <alignment horizontal="center" vertical="center" wrapText="1"/>
    </xf>
    <xf numFmtId="0" fontId="9" fillId="0" borderId="43" xfId="0" applyFont="1" applyBorder="1" applyAlignment="1">
      <alignment horizontal="center" vertical="center"/>
    </xf>
    <xf numFmtId="0" fontId="9" fillId="0" borderId="21" xfId="0" applyFont="1" applyBorder="1" applyAlignment="1">
      <alignment horizontal="center" vertical="center"/>
    </xf>
    <xf numFmtId="0" fontId="9" fillId="0" borderId="28" xfId="0" applyFont="1" applyBorder="1" applyAlignment="1">
      <alignment horizontal="center" vertical="center"/>
    </xf>
    <xf numFmtId="0" fontId="9" fillId="4" borderId="70" xfId="0" applyFont="1" applyFill="1" applyBorder="1" applyAlignment="1">
      <alignment horizontal="center" vertical="center" wrapText="1"/>
    </xf>
    <xf numFmtId="0" fontId="9" fillId="4" borderId="71" xfId="0" applyFont="1" applyFill="1" applyBorder="1" applyAlignment="1">
      <alignment horizontal="center" vertical="center" wrapText="1"/>
    </xf>
    <xf numFmtId="0" fontId="9" fillId="4" borderId="72" xfId="0" applyFont="1" applyFill="1" applyBorder="1" applyAlignment="1">
      <alignment horizontal="center" vertical="center" wrapText="1"/>
    </xf>
    <xf numFmtId="0" fontId="9" fillId="4" borderId="44" xfId="0" applyFont="1" applyFill="1" applyBorder="1" applyAlignment="1">
      <alignment horizontal="center" vertical="center" textRotation="255" wrapText="1"/>
    </xf>
    <xf numFmtId="0" fontId="9" fillId="4" borderId="48" xfId="0" applyFont="1" applyFill="1" applyBorder="1" applyAlignment="1">
      <alignment horizontal="center" vertical="center" textRotation="255" wrapText="1"/>
    </xf>
    <xf numFmtId="0" fontId="9" fillId="4" borderId="37" xfId="0" applyFont="1" applyFill="1" applyBorder="1" applyAlignment="1">
      <alignment horizontal="center" vertical="center" textRotation="255" wrapText="1"/>
    </xf>
    <xf numFmtId="0" fontId="9" fillId="4" borderId="42" xfId="0" applyFont="1" applyFill="1" applyBorder="1" applyAlignment="1">
      <alignment horizontal="center" vertical="center" textRotation="255" wrapText="1"/>
    </xf>
    <xf numFmtId="0" fontId="9" fillId="4" borderId="46" xfId="0" applyFont="1" applyFill="1" applyBorder="1" applyAlignment="1">
      <alignment horizontal="center" vertical="center" textRotation="255" wrapText="1"/>
    </xf>
    <xf numFmtId="0" fontId="9" fillId="4" borderId="59" xfId="0" applyFont="1" applyFill="1" applyBorder="1" applyAlignment="1">
      <alignment horizontal="center" vertical="center" textRotation="255" wrapText="1"/>
    </xf>
    <xf numFmtId="0" fontId="14" fillId="0" borderId="37" xfId="0" applyFont="1" applyFill="1" applyBorder="1" applyAlignment="1">
      <alignment vertical="center" wrapText="1"/>
    </xf>
    <xf numFmtId="0" fontId="14" fillId="0" borderId="0" xfId="0" applyFont="1" applyFill="1" applyBorder="1" applyAlignment="1">
      <alignment vertical="center" wrapText="1"/>
    </xf>
    <xf numFmtId="0" fontId="14" fillId="0" borderId="16" xfId="0" applyFont="1" applyFill="1" applyBorder="1" applyAlignment="1">
      <alignment vertical="center" wrapText="1"/>
    </xf>
    <xf numFmtId="0" fontId="14" fillId="0" borderId="46" xfId="0" applyFont="1" applyFill="1" applyBorder="1" applyAlignment="1">
      <alignment horizontal="left" vertical="center" wrapText="1"/>
    </xf>
    <xf numFmtId="0" fontId="14" fillId="0" borderId="47" xfId="0" applyFont="1" applyFill="1" applyBorder="1" applyAlignment="1">
      <alignment horizontal="left" vertical="center" wrapText="1"/>
    </xf>
    <xf numFmtId="0" fontId="14" fillId="0" borderId="64" xfId="0" applyFont="1" applyFill="1" applyBorder="1" applyAlignment="1">
      <alignment horizontal="left" vertical="center" wrapText="1"/>
    </xf>
    <xf numFmtId="0" fontId="9" fillId="2" borderId="45" xfId="0" applyFont="1" applyFill="1" applyBorder="1" applyAlignment="1">
      <alignment horizontal="center" vertical="center" wrapText="1"/>
    </xf>
    <xf numFmtId="0" fontId="9" fillId="2" borderId="48"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59"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15" xfId="0" applyFont="1" applyFill="1" applyBorder="1" applyAlignment="1">
      <alignment horizontal="center" vertical="center"/>
    </xf>
    <xf numFmtId="0" fontId="14" fillId="0" borderId="76" xfId="0" applyFont="1" applyFill="1" applyBorder="1" applyAlignment="1">
      <alignment horizontal="left" vertical="center" wrapText="1"/>
    </xf>
    <xf numFmtId="0" fontId="14" fillId="0" borderId="77" xfId="0" applyFont="1" applyFill="1" applyBorder="1" applyAlignment="1">
      <alignment horizontal="left" vertical="center" wrapText="1"/>
    </xf>
    <xf numFmtId="0" fontId="14" fillId="0" borderId="96" xfId="0" applyFont="1" applyFill="1" applyBorder="1" applyAlignment="1">
      <alignment horizontal="left" vertical="center" wrapText="1"/>
    </xf>
    <xf numFmtId="0" fontId="14" fillId="0" borderId="81" xfId="0" applyFont="1" applyFill="1" applyBorder="1" applyAlignment="1">
      <alignment horizontal="left" vertical="center" wrapText="1"/>
    </xf>
    <xf numFmtId="0" fontId="14" fillId="0" borderId="9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27"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0" borderId="37" xfId="0" applyFont="1" applyFill="1" applyBorder="1" applyAlignment="1">
      <alignment horizontal="left" vertical="center" wrapText="1"/>
    </xf>
    <xf numFmtId="0" fontId="9" fillId="4" borderId="44"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9" fillId="4" borderId="46" xfId="0" applyFont="1" applyFill="1" applyBorder="1" applyAlignment="1">
      <alignment horizontal="center" vertical="center" wrapText="1"/>
    </xf>
    <xf numFmtId="0" fontId="9" fillId="4" borderId="59"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8" fillId="2" borderId="44" xfId="0" applyFont="1" applyFill="1" applyBorder="1" applyAlignment="1">
      <alignment horizontal="center" vertical="center" textRotation="255" wrapText="1"/>
    </xf>
    <xf numFmtId="0" fontId="21" fillId="0" borderId="45" xfId="0" applyFont="1" applyBorder="1" applyAlignment="1">
      <alignment horizontal="center" vertical="center" textRotation="255" wrapText="1"/>
    </xf>
    <xf numFmtId="0" fontId="18" fillId="2" borderId="37" xfId="0" applyFont="1" applyFill="1" applyBorder="1" applyAlignment="1">
      <alignment horizontal="center" vertical="center" textRotation="255" wrapText="1"/>
    </xf>
    <xf numFmtId="0" fontId="21" fillId="0" borderId="0" xfId="0" applyFont="1" applyBorder="1" applyAlignment="1">
      <alignment horizontal="center" vertical="center" textRotation="255" wrapText="1"/>
    </xf>
    <xf numFmtId="0" fontId="21" fillId="0" borderId="37" xfId="0" applyFont="1" applyBorder="1" applyAlignment="1">
      <alignment horizontal="center" vertical="center" textRotation="255" wrapText="1"/>
    </xf>
    <xf numFmtId="0" fontId="21" fillId="0" borderId="46" xfId="0" applyFont="1" applyBorder="1" applyAlignment="1">
      <alignment horizontal="center" vertical="center" textRotation="255" wrapText="1"/>
    </xf>
    <xf numFmtId="0" fontId="21" fillId="0" borderId="47" xfId="0" applyFont="1" applyBorder="1" applyAlignment="1">
      <alignment horizontal="center" vertical="center" textRotation="255" wrapText="1"/>
    </xf>
    <xf numFmtId="0" fontId="14" fillId="2" borderId="61" xfId="0" applyFont="1" applyFill="1" applyBorder="1" applyAlignment="1">
      <alignment horizontal="center" vertical="center" wrapText="1"/>
    </xf>
    <xf numFmtId="0" fontId="0" fillId="0" borderId="3" xfId="0" applyFont="1" applyBorder="1" applyAlignment="1">
      <alignment horizontal="center" vertical="center" wrapText="1"/>
    </xf>
    <xf numFmtId="0" fontId="9" fillId="2" borderId="44"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14" fillId="0" borderId="45" xfId="0" applyFont="1" applyFill="1" applyBorder="1" applyAlignment="1">
      <alignment horizontal="left" vertical="center" wrapText="1"/>
    </xf>
    <xf numFmtId="0" fontId="14" fillId="0" borderId="60" xfId="0" applyFont="1" applyFill="1" applyBorder="1" applyAlignment="1">
      <alignment horizontal="left" vertical="center" wrapText="1"/>
    </xf>
    <xf numFmtId="0" fontId="14" fillId="0" borderId="84" xfId="0" applyFont="1" applyBorder="1" applyAlignment="1">
      <alignment horizontal="left" vertical="center" wrapText="1"/>
    </xf>
    <xf numFmtId="0" fontId="14" fillId="0" borderId="94" xfId="0" applyFont="1" applyBorder="1" applyAlignment="1">
      <alignment horizontal="left" vertical="center" wrapText="1"/>
    </xf>
    <xf numFmtId="0" fontId="14" fillId="0" borderId="84"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4" borderId="35" xfId="0" applyFont="1" applyFill="1" applyBorder="1" applyAlignment="1">
      <alignment horizontal="center" vertical="center" wrapText="1"/>
    </xf>
    <xf numFmtId="0" fontId="14" fillId="4" borderId="32" xfId="0" applyFont="1" applyFill="1" applyBorder="1" applyAlignment="1">
      <alignment horizontal="center" vertical="center" wrapText="1"/>
    </xf>
    <xf numFmtId="0" fontId="14" fillId="4" borderId="80" xfId="0" applyFont="1" applyFill="1" applyBorder="1" applyAlignment="1">
      <alignment horizontal="center" vertical="center" wrapText="1"/>
    </xf>
    <xf numFmtId="0" fontId="14" fillId="4" borderId="59" xfId="0" applyFont="1" applyFill="1" applyBorder="1" applyAlignment="1">
      <alignment horizontal="center" vertical="center" wrapText="1"/>
    </xf>
    <xf numFmtId="0" fontId="14" fillId="0" borderId="47"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80" xfId="0" applyFont="1" applyFill="1" applyBorder="1" applyAlignment="1">
      <alignment horizontal="center"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7" xfId="0" applyFont="1" applyBorder="1" applyAlignment="1">
      <alignment horizontal="left" vertical="center" wrapText="1"/>
    </xf>
    <xf numFmtId="0" fontId="14" fillId="0" borderId="9" xfId="0" applyFont="1" applyBorder="1" applyAlignment="1">
      <alignment horizontal="left" vertical="center" wrapText="1"/>
    </xf>
    <xf numFmtId="0" fontId="14" fillId="0" borderId="7" xfId="0" applyFont="1" applyBorder="1" applyAlignment="1">
      <alignment horizontal="right" vertical="center" wrapText="1"/>
    </xf>
    <xf numFmtId="0" fontId="2" fillId="3" borderId="36"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29" xfId="0" applyFont="1" applyFill="1" applyBorder="1" applyAlignment="1">
      <alignment horizontal="center" vertical="center"/>
    </xf>
    <xf numFmtId="0" fontId="2" fillId="0" borderId="10"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14" fillId="0" borderId="9"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14" fillId="5" borderId="9" xfId="0" applyFont="1" applyFill="1" applyBorder="1" applyAlignment="1">
      <alignment horizontal="left" vertical="center" wrapText="1"/>
    </xf>
    <xf numFmtId="0" fontId="14" fillId="0" borderId="7" xfId="0" applyFont="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9" fillId="2" borderId="30" xfId="0" applyFont="1" applyFill="1" applyBorder="1" applyAlignment="1">
      <alignment horizontal="center" vertical="center" textRotation="255" wrapText="1"/>
    </xf>
    <xf numFmtId="0" fontId="9" fillId="2" borderId="34" xfId="0" applyFont="1" applyFill="1" applyBorder="1" applyAlignment="1">
      <alignment horizontal="center" vertical="center" textRotation="255" wrapText="1"/>
    </xf>
    <xf numFmtId="0" fontId="9" fillId="2" borderId="16" xfId="0" applyFont="1" applyFill="1" applyBorder="1" applyAlignment="1">
      <alignment horizontal="center" vertical="center" textRotation="255" wrapText="1"/>
    </xf>
    <xf numFmtId="0" fontId="9" fillId="2" borderId="27" xfId="0" applyFont="1" applyFill="1" applyBorder="1" applyAlignment="1">
      <alignment horizontal="center" vertical="center" textRotation="255" wrapText="1"/>
    </xf>
    <xf numFmtId="0" fontId="9" fillId="2" borderId="22" xfId="0" applyFont="1" applyFill="1" applyBorder="1" applyAlignment="1">
      <alignment horizontal="center" vertical="center" textRotation="255" wrapText="1"/>
    </xf>
    <xf numFmtId="0" fontId="9" fillId="2" borderId="41" xfId="0" applyFont="1" applyFill="1" applyBorder="1" applyAlignment="1">
      <alignment horizontal="center" vertical="center" wrapText="1"/>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5" xfId="0" applyFont="1" applyFill="1" applyBorder="1" applyAlignment="1">
      <alignment horizontal="center" vertical="center"/>
    </xf>
    <xf numFmtId="49" fontId="13" fillId="0" borderId="0" xfId="0" applyNumberFormat="1" applyFont="1" applyFill="1" applyBorder="1" applyAlignment="1">
      <alignment horizontal="center" vertical="center" wrapText="1"/>
    </xf>
    <xf numFmtId="0" fontId="9" fillId="0" borderId="0" xfId="0" applyFont="1" applyFill="1" applyBorder="1" applyAlignment="1">
      <alignment vertical="center" wrapText="1"/>
    </xf>
    <xf numFmtId="0" fontId="9" fillId="0" borderId="16" xfId="0" applyFont="1" applyFill="1" applyBorder="1" applyAlignment="1">
      <alignment vertical="center" wrapText="1"/>
    </xf>
    <xf numFmtId="0" fontId="2" fillId="0" borderId="3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8" fillId="0" borderId="30" xfId="0" applyFont="1" applyFill="1" applyBorder="1" applyAlignment="1">
      <alignment horizontal="center" vertical="top" wrapText="1"/>
    </xf>
    <xf numFmtId="0" fontId="28" fillId="0" borderId="31" xfId="0" applyFont="1" applyFill="1" applyBorder="1" applyAlignment="1">
      <alignment horizontal="center" vertical="top"/>
    </xf>
    <xf numFmtId="0" fontId="28" fillId="0" borderId="27" xfId="0" applyFont="1" applyFill="1" applyBorder="1" applyAlignment="1">
      <alignment horizontal="center" vertical="top"/>
    </xf>
    <xf numFmtId="0" fontId="28" fillId="0" borderId="21" xfId="0" applyFont="1" applyFill="1" applyBorder="1" applyAlignment="1">
      <alignment horizontal="center" vertical="top"/>
    </xf>
    <xf numFmtId="0" fontId="31" fillId="0" borderId="31" xfId="0" applyFont="1" applyFill="1" applyBorder="1" applyAlignment="1">
      <alignment horizontal="center" vertical="center" wrapText="1"/>
    </xf>
    <xf numFmtId="0" fontId="31" fillId="0" borderId="97" xfId="0" applyFont="1" applyFill="1" applyBorder="1" applyAlignment="1">
      <alignment horizontal="center" vertical="center" wrapText="1"/>
    </xf>
    <xf numFmtId="0" fontId="31" fillId="0" borderId="99" xfId="0" applyFont="1" applyFill="1" applyBorder="1" applyAlignment="1">
      <alignment horizontal="center" vertical="center" wrapText="1"/>
    </xf>
    <xf numFmtId="0" fontId="31" fillId="0" borderId="34"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4" fillId="0" borderId="0" xfId="0" applyFont="1" applyFill="1" applyAlignment="1">
      <alignment horizontal="left" vertical="center"/>
    </xf>
    <xf numFmtId="0" fontId="6" fillId="0" borderId="0" xfId="0" applyFont="1" applyFill="1" applyAlignment="1">
      <alignment horizontal="center" vertical="center"/>
    </xf>
    <xf numFmtId="0" fontId="8" fillId="0" borderId="0" xfId="0" applyFont="1" applyAlignment="1">
      <alignment horizontal="left" vertical="center" wrapText="1"/>
    </xf>
    <xf numFmtId="0" fontId="24"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5"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62"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63"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18" fillId="0" borderId="47" xfId="0" applyFont="1" applyFill="1" applyBorder="1" applyAlignment="1">
      <alignment horizontal="left" vertical="center" wrapText="1"/>
    </xf>
    <xf numFmtId="0" fontId="18" fillId="0" borderId="47" xfId="0" applyFont="1" applyFill="1" applyBorder="1" applyAlignment="1">
      <alignment horizontal="left" vertical="center"/>
    </xf>
    <xf numFmtId="0" fontId="9" fillId="2" borderId="6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13" fillId="0" borderId="0" xfId="0" applyFont="1" applyFill="1" applyBorder="1" applyAlignment="1">
      <alignment vertical="center" wrapText="1"/>
    </xf>
    <xf numFmtId="0" fontId="0" fillId="0" borderId="0" xfId="0" applyBorder="1" applyAlignment="1">
      <alignment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5" borderId="45" xfId="0" applyFont="1" applyFill="1" applyBorder="1" applyAlignment="1">
      <alignment horizontal="left" vertical="center" wrapText="1"/>
    </xf>
    <xf numFmtId="0" fontId="9" fillId="5" borderId="60"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14" fillId="0" borderId="31" xfId="0" applyFont="1" applyFill="1" applyBorder="1" applyAlignment="1">
      <alignment horizontal="center" vertical="center" wrapText="1"/>
    </xf>
    <xf numFmtId="0" fontId="14" fillId="0" borderId="46" xfId="0" applyFont="1" applyFill="1" applyBorder="1" applyAlignment="1">
      <alignment horizontal="center" vertical="center" wrapText="1"/>
    </xf>
    <xf numFmtId="0" fontId="14" fillId="0" borderId="47" xfId="0" applyFont="1" applyBorder="1" applyAlignment="1">
      <alignment horizontal="left" vertical="center" wrapText="1"/>
    </xf>
    <xf numFmtId="0" fontId="14" fillId="0" borderId="64" xfId="0" applyFont="1" applyBorder="1" applyAlignment="1">
      <alignment horizontal="left" vertical="center" wrapText="1"/>
    </xf>
    <xf numFmtId="0" fontId="14" fillId="0" borderId="81" xfId="0" applyFont="1" applyFill="1" applyBorder="1" applyAlignment="1">
      <alignment horizontal="center" vertical="center" wrapText="1"/>
    </xf>
    <xf numFmtId="0" fontId="14" fillId="0" borderId="95" xfId="0" applyFont="1" applyFill="1" applyBorder="1" applyAlignment="1">
      <alignment horizontal="center" vertical="center" wrapText="1"/>
    </xf>
    <xf numFmtId="0" fontId="2" fillId="0" borderId="0" xfId="0" applyFont="1" applyFill="1" applyBorder="1" applyAlignment="1">
      <alignment horizontal="left" vertical="center"/>
    </xf>
    <xf numFmtId="0" fontId="11" fillId="0" borderId="0" xfId="0" applyFont="1" applyFill="1" applyBorder="1" applyAlignment="1">
      <alignment horizontal="left" vertical="center"/>
    </xf>
    <xf numFmtId="0" fontId="9" fillId="0" borderId="47" xfId="0" applyFont="1" applyFill="1" applyBorder="1" applyAlignment="1">
      <alignment vertical="center" wrapText="1"/>
    </xf>
    <xf numFmtId="0" fontId="9" fillId="0" borderId="64" xfId="0" applyFont="1" applyFill="1" applyBorder="1" applyAlignment="1">
      <alignment vertical="center" wrapText="1"/>
    </xf>
    <xf numFmtId="0" fontId="14" fillId="0" borderId="50" xfId="0" applyFont="1" applyFill="1" applyBorder="1" applyAlignment="1">
      <alignment horizontal="left" vertical="center" wrapText="1"/>
    </xf>
    <xf numFmtId="0" fontId="14" fillId="0" borderId="50" xfId="0" applyFont="1" applyBorder="1" applyAlignment="1">
      <alignment horizontal="left" vertical="center" wrapText="1"/>
    </xf>
    <xf numFmtId="0" fontId="14" fillId="0" borderId="89" xfId="0" applyFont="1" applyBorder="1" applyAlignment="1">
      <alignment horizontal="left" vertical="center" wrapText="1"/>
    </xf>
    <xf numFmtId="0" fontId="9" fillId="2" borderId="60" xfId="0" applyFont="1" applyFill="1" applyBorder="1" applyAlignment="1">
      <alignment horizontal="center" vertical="center" textRotation="255" wrapText="1"/>
    </xf>
    <xf numFmtId="0" fontId="9" fillId="2" borderId="64" xfId="0" applyFont="1" applyFill="1" applyBorder="1" applyAlignment="1">
      <alignment horizontal="center" vertical="center" textRotation="255" wrapText="1"/>
    </xf>
    <xf numFmtId="0" fontId="2" fillId="0" borderId="15" xfId="0" applyFont="1" applyFill="1" applyBorder="1" applyAlignment="1">
      <alignment horizontal="center" vertical="center"/>
    </xf>
    <xf numFmtId="0" fontId="14" fillId="0" borderId="71" xfId="0" applyFont="1" applyFill="1" applyBorder="1" applyAlignment="1">
      <alignment horizontal="left" vertical="center" wrapText="1"/>
    </xf>
    <xf numFmtId="0" fontId="14" fillId="5" borderId="37" xfId="0" applyFont="1" applyFill="1" applyBorder="1" applyAlignment="1">
      <alignment horizontal="left" vertical="center" wrapText="1"/>
    </xf>
    <xf numFmtId="0" fontId="14" fillId="5" borderId="0" xfId="0" applyFont="1" applyFill="1" applyBorder="1" applyAlignment="1">
      <alignment horizontal="left" vertical="center" wrapText="1"/>
    </xf>
    <xf numFmtId="0" fontId="14" fillId="5" borderId="16" xfId="0" applyFont="1" applyFill="1" applyBorder="1" applyAlignment="1">
      <alignment horizontal="left" vertical="center" wrapText="1"/>
    </xf>
    <xf numFmtId="0" fontId="9" fillId="4" borderId="45" xfId="0" applyFont="1" applyFill="1" applyBorder="1" applyAlignment="1">
      <alignment horizontal="center" vertical="center" wrapText="1"/>
    </xf>
    <xf numFmtId="0" fontId="9" fillId="4" borderId="47"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2" fillId="0" borderId="5" xfId="0" applyFont="1" applyFill="1" applyBorder="1" applyAlignment="1">
      <alignment horizontal="center" vertical="center"/>
    </xf>
    <xf numFmtId="0" fontId="2" fillId="0" borderId="15" xfId="0" applyFont="1" applyFill="1" applyBorder="1" applyAlignment="1">
      <alignment horizontal="center" vertical="center" wrapText="1"/>
    </xf>
    <xf numFmtId="0" fontId="14" fillId="0" borderId="2" xfId="0" applyFont="1" applyBorder="1" applyAlignment="1">
      <alignment horizontal="left" vertical="center" wrapText="1"/>
    </xf>
    <xf numFmtId="0" fontId="14" fillId="0" borderId="4" xfId="0" applyFont="1" applyBorder="1" applyAlignment="1">
      <alignment horizontal="left" vertical="center" wrapText="1"/>
    </xf>
    <xf numFmtId="0" fontId="26" fillId="0" borderId="70" xfId="0" applyFont="1" applyFill="1" applyBorder="1" applyAlignment="1">
      <alignment horizontal="center" vertical="center" wrapText="1"/>
    </xf>
    <xf numFmtId="0" fontId="26" fillId="0" borderId="71" xfId="0" applyFont="1" applyFill="1" applyBorder="1" applyAlignment="1">
      <alignment horizontal="center" vertical="center" wrapText="1"/>
    </xf>
    <xf numFmtId="0" fontId="26" fillId="0" borderId="72" xfId="0" applyFont="1" applyFill="1" applyBorder="1" applyAlignment="1">
      <alignment horizontal="center" vertical="center" wrapText="1"/>
    </xf>
    <xf numFmtId="49" fontId="11" fillId="0" borderId="0" xfId="0" applyNumberFormat="1" applyFont="1" applyFill="1" applyBorder="1" applyAlignment="1">
      <alignment horizontal="left" vertical="center" wrapText="1"/>
    </xf>
    <xf numFmtId="0" fontId="9" fillId="0" borderId="70" xfId="0" applyFont="1" applyFill="1" applyBorder="1" applyAlignment="1">
      <alignment horizontal="left" vertical="center" wrapText="1"/>
    </xf>
    <xf numFmtId="0" fontId="9" fillId="0" borderId="71"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2" fillId="0" borderId="81" xfId="0" applyFont="1" applyFill="1" applyBorder="1" applyAlignment="1">
      <alignment horizontal="center" vertical="center"/>
    </xf>
    <xf numFmtId="0" fontId="2" fillId="0" borderId="0" xfId="0" applyFont="1" applyFill="1" applyBorder="1" applyAlignment="1">
      <alignment horizontal="center" vertical="center"/>
    </xf>
    <xf numFmtId="0" fontId="14" fillId="0" borderId="66" xfId="0" applyFont="1" applyFill="1" applyBorder="1" applyAlignment="1">
      <alignment vertical="center" wrapText="1"/>
    </xf>
    <xf numFmtId="0" fontId="14" fillId="0" borderId="67" xfId="0" applyFont="1" applyFill="1" applyBorder="1" applyAlignment="1">
      <alignment vertical="center" wrapText="1"/>
    </xf>
    <xf numFmtId="0" fontId="14" fillId="0" borderId="85" xfId="0" applyFont="1" applyFill="1" applyBorder="1" applyAlignment="1">
      <alignment vertical="center" wrapText="1"/>
    </xf>
    <xf numFmtId="0" fontId="14" fillId="0" borderId="75" xfId="0" applyFont="1" applyFill="1" applyBorder="1" applyAlignment="1">
      <alignment vertical="center" wrapText="1"/>
    </xf>
    <xf numFmtId="0" fontId="14" fillId="0" borderId="76" xfId="0" applyFont="1" applyFill="1" applyBorder="1" applyAlignment="1">
      <alignment vertical="center" wrapText="1"/>
    </xf>
    <xf numFmtId="0" fontId="14" fillId="0" borderId="83" xfId="0" applyFont="1" applyFill="1" applyBorder="1" applyAlignment="1">
      <alignment vertical="center" wrapText="1"/>
    </xf>
    <xf numFmtId="0" fontId="2" fillId="0" borderId="19" xfId="0" applyFont="1" applyFill="1" applyBorder="1" applyAlignment="1">
      <alignment horizontal="left" vertical="center"/>
    </xf>
    <xf numFmtId="0" fontId="14" fillId="0" borderId="37" xfId="0" applyFont="1" applyFill="1" applyBorder="1" applyAlignment="1">
      <alignment horizontal="left" vertical="center"/>
    </xf>
    <xf numFmtId="0" fontId="14" fillId="0" borderId="0"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28" xfId="0" applyFont="1" applyFill="1" applyBorder="1" applyAlignment="1">
      <alignment horizontal="center" vertical="center" wrapText="1"/>
    </xf>
    <xf numFmtId="0" fontId="14" fillId="0" borderId="100"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4" fillId="0" borderId="28" xfId="0" applyFont="1" applyFill="1" applyBorder="1" applyAlignment="1">
      <alignment horizontal="left" vertical="center" wrapText="1"/>
    </xf>
    <xf numFmtId="0" fontId="14" fillId="0" borderId="70" xfId="0" applyFont="1" applyFill="1" applyBorder="1" applyAlignment="1">
      <alignment horizontal="left" vertical="center" wrapText="1"/>
    </xf>
    <xf numFmtId="0" fontId="14" fillId="0" borderId="72"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9" fillId="0" borderId="2"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9" fillId="2" borderId="73" xfId="0" applyFont="1" applyFill="1" applyBorder="1" applyAlignment="1">
      <alignment horizontal="center" vertical="center" wrapText="1"/>
    </xf>
    <xf numFmtId="0" fontId="0" fillId="0" borderId="71" xfId="0" applyBorder="1" applyAlignment="1">
      <alignment horizontal="left" vertical="center" wrapText="1"/>
    </xf>
    <xf numFmtId="0" fontId="0" fillId="0" borderId="72" xfId="0" applyBorder="1" applyAlignment="1">
      <alignment horizontal="left" vertical="center" wrapText="1"/>
    </xf>
    <xf numFmtId="0" fontId="14" fillId="0" borderId="32" xfId="0" applyFont="1" applyFill="1" applyBorder="1" applyAlignment="1">
      <alignment horizontal="left" vertical="center" wrapText="1"/>
    </xf>
    <xf numFmtId="0" fontId="9" fillId="2" borderId="44" xfId="0" applyFont="1" applyFill="1" applyBorder="1" applyAlignment="1">
      <alignment horizontal="center" vertical="center" textRotation="255" wrapText="1"/>
    </xf>
    <xf numFmtId="0" fontId="9" fillId="2" borderId="37" xfId="0" applyFont="1" applyFill="1" applyBorder="1" applyAlignment="1">
      <alignment horizontal="center" vertical="center" textRotation="255" wrapText="1"/>
    </xf>
    <xf numFmtId="0" fontId="9" fillId="2" borderId="46" xfId="0" applyFont="1" applyFill="1" applyBorder="1" applyAlignment="1">
      <alignment horizontal="center" vertical="center" textRotation="255" wrapText="1"/>
    </xf>
    <xf numFmtId="0" fontId="9" fillId="2" borderId="86"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7" xfId="0" applyFont="1" applyFill="1" applyBorder="1" applyAlignment="1">
      <alignment horizontal="right" vertical="center" wrapText="1"/>
    </xf>
    <xf numFmtId="0" fontId="0" fillId="0" borderId="31"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0" borderId="31" xfId="0" applyFont="1" applyFill="1" applyBorder="1" applyAlignment="1">
      <alignment horizontal="right" vertical="center" wrapText="1"/>
    </xf>
    <xf numFmtId="0" fontId="14" fillId="0" borderId="30" xfId="0" applyFont="1" applyFill="1" applyBorder="1" applyAlignment="1">
      <alignment horizontal="center" vertical="center" wrapText="1"/>
    </xf>
    <xf numFmtId="0" fontId="14" fillId="0" borderId="37" xfId="0" applyFont="1" applyFill="1" applyBorder="1" applyAlignment="1">
      <alignment horizontal="center" vertical="center" wrapText="1"/>
    </xf>
    <xf numFmtId="0" fontId="14" fillId="0" borderId="42" xfId="0" applyFont="1" applyFill="1" applyBorder="1" applyAlignment="1">
      <alignment horizontal="left" vertical="center" wrapText="1"/>
    </xf>
    <xf numFmtId="0" fontId="14" fillId="0" borderId="21" xfId="0" applyFont="1" applyFill="1" applyBorder="1" applyAlignment="1">
      <alignment horizontal="right"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3" fillId="0" borderId="12" xfId="0" applyFont="1" applyBorder="1" applyAlignment="1">
      <alignment vertical="center"/>
    </xf>
    <xf numFmtId="0" fontId="13" fillId="0" borderId="13" xfId="0" applyFont="1" applyBorder="1" applyAlignment="1">
      <alignment vertical="center"/>
    </xf>
    <xf numFmtId="0" fontId="9" fillId="0" borderId="12" xfId="0" applyFont="1" applyFill="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11" fillId="0" borderId="47" xfId="0" applyFont="1" applyFill="1" applyBorder="1" applyAlignment="1">
      <alignment vertical="center"/>
    </xf>
    <xf numFmtId="0" fontId="0" fillId="0" borderId="47" xfId="0" applyBorder="1" applyAlignment="1">
      <alignment vertical="center"/>
    </xf>
    <xf numFmtId="0" fontId="14" fillId="0" borderId="3" xfId="0" applyFont="1" applyBorder="1" applyAlignment="1">
      <alignment horizontal="left" vertical="center" wrapText="1"/>
    </xf>
    <xf numFmtId="0" fontId="14" fillId="0" borderId="8" xfId="0" applyFont="1" applyBorder="1" applyAlignment="1">
      <alignment horizontal="left"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14" fillId="2" borderId="6"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14" fillId="0" borderId="6" xfId="0" applyFont="1" applyFill="1" applyBorder="1" applyAlignment="1">
      <alignment horizontal="right" vertical="center" wrapText="1"/>
    </xf>
    <xf numFmtId="0" fontId="14" fillId="0" borderId="7" xfId="0" applyFont="1" applyFill="1" applyBorder="1" applyAlignment="1">
      <alignment horizontal="right" vertical="center" wrapText="1"/>
    </xf>
    <xf numFmtId="0" fontId="14" fillId="0" borderId="40" xfId="0" applyFont="1" applyFill="1" applyBorder="1" applyAlignment="1">
      <alignment horizontal="right" vertical="center"/>
    </xf>
    <xf numFmtId="0" fontId="14" fillId="0" borderId="7" xfId="0" applyFont="1" applyFill="1" applyBorder="1" applyAlignment="1">
      <alignment horizontal="right"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9" fillId="0" borderId="6" xfId="0" applyFont="1" applyFill="1" applyBorder="1" applyAlignment="1">
      <alignment horizontal="right" vertical="center" wrapText="1"/>
    </xf>
    <xf numFmtId="0" fontId="9" fillId="0" borderId="7" xfId="0" applyFont="1" applyFill="1" applyBorder="1" applyAlignment="1">
      <alignment horizontal="right" vertical="center" wrapText="1"/>
    </xf>
    <xf numFmtId="49" fontId="9" fillId="0" borderId="7" xfId="0" applyNumberFormat="1" applyFont="1" applyFill="1" applyBorder="1" applyAlignment="1">
      <alignment vertical="center"/>
    </xf>
    <xf numFmtId="49" fontId="13" fillId="0" borderId="7" xfId="0" applyNumberFormat="1" applyFont="1" applyBorder="1" applyAlignment="1">
      <alignment vertical="center"/>
    </xf>
    <xf numFmtId="49" fontId="13" fillId="0" borderId="8" xfId="0" applyNumberFormat="1" applyFont="1" applyBorder="1" applyAlignment="1">
      <alignment vertical="center"/>
    </xf>
    <xf numFmtId="0" fontId="14" fillId="0" borderId="27" xfId="0" applyFont="1" applyFill="1" applyBorder="1" applyAlignment="1">
      <alignment horizontal="right" vertical="center"/>
    </xf>
    <xf numFmtId="0" fontId="14" fillId="0" borderId="21" xfId="0" applyFont="1" applyFill="1" applyBorder="1" applyAlignment="1">
      <alignment horizontal="right" vertical="center"/>
    </xf>
    <xf numFmtId="0" fontId="14" fillId="0" borderId="38" xfId="0" applyFont="1" applyFill="1" applyBorder="1" applyAlignment="1">
      <alignment horizontal="right" vertical="center"/>
    </xf>
    <xf numFmtId="0" fontId="14" fillId="0" borderId="39" xfId="0" applyFont="1" applyFill="1" applyBorder="1" applyAlignment="1">
      <alignment horizontal="right" vertical="center"/>
    </xf>
    <xf numFmtId="0" fontId="14" fillId="0" borderId="22" xfId="0" applyFont="1" applyFill="1" applyBorder="1" applyAlignment="1">
      <alignment horizontal="right" vertical="center"/>
    </xf>
    <xf numFmtId="0" fontId="14" fillId="0" borderId="43" xfId="0" applyFont="1" applyFill="1" applyBorder="1" applyAlignment="1">
      <alignment horizontal="right" vertical="center" wrapText="1"/>
    </xf>
    <xf numFmtId="0" fontId="14" fillId="0" borderId="22" xfId="0" applyFont="1" applyFill="1" applyBorder="1" applyAlignment="1">
      <alignment horizontal="right" vertical="center" wrapText="1"/>
    </xf>
    <xf numFmtId="0" fontId="14" fillId="0" borderId="28" xfId="0" applyFont="1" applyFill="1" applyBorder="1" applyAlignment="1">
      <alignment horizontal="right" vertical="center" wrapText="1"/>
    </xf>
    <xf numFmtId="0" fontId="11" fillId="0" borderId="0" xfId="0" applyFont="1" applyFill="1" applyBorder="1" applyAlignment="1">
      <alignment vertical="center"/>
    </xf>
    <xf numFmtId="0" fontId="0" fillId="0" borderId="0" xfId="0" applyBorder="1" applyAlignment="1">
      <alignment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2" borderId="21" xfId="0" applyFont="1" applyFill="1" applyBorder="1" applyAlignment="1">
      <alignment horizontal="center" vertical="center"/>
    </xf>
    <xf numFmtId="0" fontId="9" fillId="2" borderId="28" xfId="0" applyFont="1" applyFill="1" applyBorder="1" applyAlignment="1">
      <alignment horizontal="center" vertical="center"/>
    </xf>
    <xf numFmtId="0" fontId="9" fillId="0" borderId="27" xfId="0" applyNumberFormat="1" applyFont="1" applyFill="1" applyBorder="1" applyAlignment="1">
      <alignment vertical="center"/>
    </xf>
    <xf numFmtId="0" fontId="9" fillId="0" borderId="21" xfId="0" applyNumberFormat="1" applyFont="1" applyFill="1" applyBorder="1" applyAlignment="1">
      <alignment vertical="center"/>
    </xf>
    <xf numFmtId="0" fontId="9" fillId="0" borderId="28" xfId="0" applyNumberFormat="1" applyFont="1" applyFill="1" applyBorder="1" applyAlignment="1">
      <alignment vertical="center"/>
    </xf>
    <xf numFmtId="0" fontId="9" fillId="0" borderId="7" xfId="0" applyFont="1" applyFill="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9" fillId="0"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7" fillId="0" borderId="0" xfId="0" applyFont="1" applyAlignment="1">
      <alignment vertical="center"/>
    </xf>
    <xf numFmtId="0" fontId="11" fillId="0" borderId="0" xfId="0" applyFont="1" applyFill="1" applyBorder="1" applyAlignment="1">
      <alignment vertical="center" wrapText="1"/>
    </xf>
    <xf numFmtId="0" fontId="9" fillId="0" borderId="2" xfId="0" applyFont="1" applyFill="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14" fillId="0" borderId="0" xfId="0" applyFont="1" applyFill="1" applyBorder="1" applyAlignment="1">
      <alignment horizontal="center" vertical="center"/>
    </xf>
    <xf numFmtId="0" fontId="14" fillId="0" borderId="0" xfId="0" applyFont="1" applyBorder="1" applyAlignment="1">
      <alignment horizontal="center" vertical="center"/>
    </xf>
    <xf numFmtId="0" fontId="9" fillId="0" borderId="0" xfId="0" applyFont="1" applyBorder="1" applyAlignment="1">
      <alignment horizontal="right" vertical="center"/>
    </xf>
    <xf numFmtId="0" fontId="9" fillId="0" borderId="16" xfId="0" applyFont="1" applyBorder="1" applyAlignment="1">
      <alignment horizontal="right" vertical="center"/>
    </xf>
    <xf numFmtId="0" fontId="14" fillId="0" borderId="40" xfId="0" applyFont="1" applyFill="1" applyBorder="1" applyAlignment="1">
      <alignment horizontal="distributed" vertical="center"/>
    </xf>
    <xf numFmtId="0" fontId="14" fillId="0" borderId="9" xfId="0" applyFont="1" applyFill="1" applyBorder="1" applyAlignment="1">
      <alignment horizontal="distributed" vertical="center"/>
    </xf>
    <xf numFmtId="0" fontId="14" fillId="0" borderId="9" xfId="0" applyFont="1" applyFill="1" applyBorder="1" applyAlignment="1">
      <alignment horizontal="center" vertical="center"/>
    </xf>
    <xf numFmtId="0" fontId="14" fillId="0" borderId="40" xfId="0" applyFont="1" applyFill="1" applyBorder="1" applyAlignment="1">
      <alignment horizontal="center" vertical="center"/>
    </xf>
    <xf numFmtId="0" fontId="14" fillId="0" borderId="7" xfId="0" applyFont="1" applyFill="1" applyBorder="1" applyAlignment="1">
      <alignment horizontal="center" vertical="center"/>
    </xf>
    <xf numFmtId="0" fontId="9" fillId="0" borderId="7"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2" fillId="0" borderId="17" xfId="0" applyFont="1" applyFill="1" applyBorder="1" applyAlignment="1">
      <alignment horizontal="left" vertical="center"/>
    </xf>
    <xf numFmtId="0" fontId="2" fillId="0" borderId="63" xfId="0" applyFont="1" applyFill="1" applyBorder="1" applyAlignment="1">
      <alignment horizontal="left" vertical="center"/>
    </xf>
    <xf numFmtId="0" fontId="14" fillId="0" borderId="59" xfId="0" applyFont="1" applyFill="1" applyBorder="1" applyAlignment="1">
      <alignment horizontal="left" vertical="center" wrapText="1"/>
    </xf>
    <xf numFmtId="0" fontId="14" fillId="0" borderId="1" xfId="0" applyFont="1" applyFill="1" applyBorder="1" applyAlignment="1">
      <alignment horizontal="right" vertical="center" wrapText="1"/>
    </xf>
    <xf numFmtId="0" fontId="14" fillId="0" borderId="2" xfId="0" applyFont="1" applyFill="1" applyBorder="1" applyAlignment="1">
      <alignment horizontal="right" vertical="center" wrapText="1"/>
    </xf>
    <xf numFmtId="0" fontId="0" fillId="0" borderId="7" xfId="0" applyFont="1" applyFill="1" applyBorder="1" applyAlignment="1">
      <alignment horizontal="center" vertical="center" wrapText="1"/>
    </xf>
    <xf numFmtId="0" fontId="2" fillId="0" borderId="62" xfId="0" applyFont="1" applyFill="1" applyBorder="1" applyAlignment="1">
      <alignment horizontal="left" vertical="center"/>
    </xf>
    <xf numFmtId="0" fontId="0" fillId="0" borderId="21" xfId="0" applyFont="1" applyFill="1" applyBorder="1" applyAlignment="1">
      <alignment horizontal="right" vertical="center" wrapText="1"/>
    </xf>
    <xf numFmtId="178" fontId="2" fillId="7" borderId="0" xfId="0" applyNumberFormat="1" applyFont="1" applyFill="1" applyBorder="1" applyAlignment="1" applyProtection="1">
      <alignment horizontal="center" vertical="center"/>
      <protection locked="0"/>
    </xf>
    <xf numFmtId="178" fontId="2" fillId="7" borderId="0" xfId="0" applyNumberFormat="1" applyFont="1" applyFill="1" applyProtection="1">
      <alignment vertical="center"/>
      <protection locked="0"/>
    </xf>
    <xf numFmtId="0" fontId="9" fillId="7" borderId="1" xfId="0" applyFont="1" applyFill="1" applyBorder="1" applyAlignment="1" applyProtection="1">
      <alignment horizontal="center" vertical="center"/>
      <protection locked="0"/>
    </xf>
    <xf numFmtId="0" fontId="9" fillId="7" borderId="2" xfId="0" applyFont="1" applyFill="1" applyBorder="1" applyAlignment="1" applyProtection="1">
      <alignment horizontal="center" vertical="center"/>
      <protection locked="0"/>
    </xf>
    <xf numFmtId="0" fontId="9" fillId="7" borderId="4" xfId="0" applyFont="1" applyFill="1" applyBorder="1" applyAlignment="1" applyProtection="1">
      <alignment horizontal="center" vertical="center"/>
      <protection locked="0"/>
    </xf>
    <xf numFmtId="0" fontId="9" fillId="7" borderId="6" xfId="0" applyFont="1" applyFill="1" applyBorder="1" applyAlignment="1" applyProtection="1">
      <alignment horizontal="center" vertical="center"/>
      <protection locked="0"/>
    </xf>
    <xf numFmtId="0" fontId="27" fillId="7" borderId="7" xfId="0" applyFont="1" applyFill="1" applyBorder="1" applyAlignment="1" applyProtection="1">
      <alignment horizontal="center" vertical="center"/>
      <protection locked="0"/>
    </xf>
    <xf numFmtId="0" fontId="27" fillId="7" borderId="9" xfId="0" applyFont="1" applyFill="1" applyBorder="1" applyAlignment="1" applyProtection="1">
      <alignment horizontal="center" vertical="center"/>
      <protection locked="0"/>
    </xf>
    <xf numFmtId="0" fontId="9" fillId="7" borderId="12" xfId="0" applyFont="1" applyFill="1" applyBorder="1" applyAlignment="1" applyProtection="1">
      <alignment horizontal="center" vertical="center" wrapText="1"/>
      <protection locked="0"/>
    </xf>
    <xf numFmtId="0" fontId="9" fillId="7" borderId="14" xfId="0" applyFont="1" applyFill="1" applyBorder="1" applyAlignment="1" applyProtection="1">
      <alignment horizontal="center" vertical="center" wrapText="1"/>
      <protection locked="0"/>
    </xf>
    <xf numFmtId="0" fontId="2" fillId="0" borderId="0" xfId="0" applyFont="1" applyFill="1" applyAlignment="1" applyProtection="1">
      <alignment horizontal="left" vertical="center"/>
      <protection locked="0"/>
    </xf>
    <xf numFmtId="0" fontId="9" fillId="7" borderId="7" xfId="0" applyFont="1" applyFill="1" applyBorder="1" applyAlignment="1" applyProtection="1">
      <alignment horizontal="center" vertical="center"/>
      <protection locked="0"/>
    </xf>
    <xf numFmtId="0" fontId="9" fillId="7" borderId="9" xfId="0" applyFont="1" applyFill="1" applyBorder="1" applyAlignment="1" applyProtection="1">
      <alignment horizontal="center" vertical="center"/>
      <protection locked="0"/>
    </xf>
    <xf numFmtId="0" fontId="33" fillId="7" borderId="6" xfId="1" applyFont="1" applyFill="1" applyBorder="1" applyAlignment="1" applyProtection="1">
      <alignment horizontal="center" vertical="center"/>
      <protection locked="0"/>
    </xf>
    <xf numFmtId="0" fontId="9" fillId="7" borderId="11" xfId="0" applyFont="1" applyFill="1" applyBorder="1" applyAlignment="1" applyProtection="1">
      <alignment horizontal="center" vertical="center"/>
      <protection locked="0"/>
    </xf>
    <xf numFmtId="0" fontId="9" fillId="7" borderId="12" xfId="0" applyFont="1" applyFill="1" applyBorder="1" applyAlignment="1" applyProtection="1">
      <alignment horizontal="center" vertical="center"/>
      <protection locked="0"/>
    </xf>
    <xf numFmtId="0" fontId="9" fillId="7" borderId="14" xfId="0" applyFont="1" applyFill="1" applyBorder="1" applyAlignment="1" applyProtection="1">
      <alignment horizontal="center" vertical="center"/>
      <protection locked="0"/>
    </xf>
    <xf numFmtId="0" fontId="2" fillId="8" borderId="25" xfId="0" applyFont="1" applyFill="1" applyBorder="1" applyAlignment="1" applyProtection="1">
      <alignment horizontal="center" vertical="center"/>
      <protection locked="0"/>
    </xf>
    <xf numFmtId="0" fontId="2" fillId="8" borderId="20" xfId="0" applyFont="1" applyFill="1" applyBorder="1" applyAlignment="1" applyProtection="1">
      <alignment horizontal="center" vertical="center"/>
      <protection locked="0"/>
    </xf>
    <xf numFmtId="0" fontId="2" fillId="8" borderId="10" xfId="0" applyFont="1" applyFill="1" applyBorder="1" applyAlignment="1" applyProtection="1">
      <alignment horizontal="center" vertical="center"/>
      <protection locked="0"/>
    </xf>
    <xf numFmtId="0" fontId="2" fillId="8" borderId="5" xfId="0" applyFont="1" applyFill="1" applyBorder="1" applyAlignment="1" applyProtection="1">
      <alignment horizontal="center" vertical="center" wrapText="1"/>
      <protection locked="0"/>
    </xf>
    <xf numFmtId="0" fontId="14" fillId="7" borderId="45" xfId="0" applyFont="1" applyFill="1" applyBorder="1" applyAlignment="1" applyProtection="1">
      <alignment horizontal="center" vertical="center" wrapText="1"/>
      <protection locked="0"/>
    </xf>
    <xf numFmtId="0" fontId="14" fillId="7" borderId="27" xfId="0" applyFont="1" applyFill="1" applyBorder="1" applyAlignment="1" applyProtection="1">
      <alignment horizontal="center" vertical="center" wrapText="1"/>
      <protection locked="0"/>
    </xf>
    <xf numFmtId="0" fontId="14" fillId="7" borderId="21" xfId="0" applyNumberFormat="1" applyFont="1" applyFill="1" applyBorder="1" applyAlignment="1" applyProtection="1">
      <alignment horizontal="center" vertical="center"/>
      <protection locked="0"/>
    </xf>
    <xf numFmtId="49" fontId="14" fillId="7" borderId="98" xfId="0" applyNumberFormat="1" applyFont="1" applyFill="1" applyBorder="1" applyAlignment="1" applyProtection="1">
      <alignment horizontal="center" vertical="center"/>
      <protection locked="0"/>
    </xf>
    <xf numFmtId="49" fontId="14" fillId="7" borderId="21" xfId="0" applyNumberFormat="1" applyFont="1" applyFill="1" applyBorder="1" applyAlignment="1" applyProtection="1">
      <alignment horizontal="center" vertical="center"/>
      <protection locked="0"/>
    </xf>
    <xf numFmtId="49" fontId="14" fillId="7" borderId="22" xfId="0" applyNumberFormat="1" applyFont="1" applyFill="1" applyBorder="1" applyAlignment="1" applyProtection="1">
      <alignment horizontal="center" vertical="center"/>
      <protection locked="0"/>
    </xf>
    <xf numFmtId="49" fontId="9" fillId="7" borderId="6" xfId="0" applyNumberFormat="1" applyFont="1" applyFill="1" applyBorder="1" applyAlignment="1" applyProtection="1">
      <alignment horizontal="center" vertical="center"/>
      <protection locked="0"/>
    </xf>
    <xf numFmtId="49" fontId="9" fillId="7" borderId="7" xfId="0" applyNumberFormat="1" applyFont="1" applyFill="1" applyBorder="1" applyAlignment="1" applyProtection="1">
      <alignment horizontal="center" vertical="center"/>
      <protection locked="0"/>
    </xf>
    <xf numFmtId="49" fontId="9" fillId="7" borderId="9" xfId="0" applyNumberFormat="1" applyFont="1" applyFill="1" applyBorder="1" applyAlignment="1" applyProtection="1">
      <alignment horizontal="center" vertical="center"/>
      <protection locked="0"/>
    </xf>
    <xf numFmtId="0" fontId="18" fillId="7" borderId="27" xfId="0" applyFont="1" applyFill="1" applyBorder="1" applyAlignment="1" applyProtection="1">
      <alignment horizontal="center" vertical="center" wrapText="1"/>
      <protection locked="0"/>
    </xf>
    <xf numFmtId="0" fontId="18" fillId="7" borderId="21" xfId="0" applyFont="1" applyFill="1" applyBorder="1" applyAlignment="1" applyProtection="1">
      <alignment horizontal="center" vertical="center"/>
      <protection locked="0"/>
    </xf>
    <xf numFmtId="0" fontId="18" fillId="7" borderId="39" xfId="0" applyNumberFormat="1" applyFont="1" applyFill="1" applyBorder="1" applyAlignment="1" applyProtection="1">
      <alignment horizontal="center" vertical="center"/>
      <protection locked="0"/>
    </xf>
    <xf numFmtId="0" fontId="18" fillId="7" borderId="21" xfId="0" applyNumberFormat="1" applyFont="1" applyFill="1" applyBorder="1" applyAlignment="1" applyProtection="1">
      <alignment horizontal="center" vertical="center"/>
      <protection locked="0"/>
    </xf>
    <xf numFmtId="179" fontId="18" fillId="7" borderId="43" xfId="0" applyNumberFormat="1" applyFont="1" applyFill="1" applyBorder="1" applyAlignment="1" applyProtection="1">
      <alignment horizontal="center" vertical="center" wrapText="1"/>
      <protection locked="0"/>
    </xf>
    <xf numFmtId="179" fontId="18" fillId="7" borderId="21" xfId="0" applyNumberFormat="1" applyFont="1" applyFill="1" applyBorder="1" applyAlignment="1" applyProtection="1">
      <alignment horizontal="center" vertical="center" wrapText="1"/>
      <protection locked="0"/>
    </xf>
    <xf numFmtId="0" fontId="2" fillId="8" borderId="36" xfId="0" applyFont="1" applyFill="1" applyBorder="1" applyAlignment="1" applyProtection="1">
      <alignment horizontal="center" vertical="center"/>
      <protection locked="0"/>
    </xf>
    <xf numFmtId="0" fontId="2" fillId="8" borderId="29" xfId="0" applyFont="1" applyFill="1" applyBorder="1" applyAlignment="1" applyProtection="1">
      <alignment horizontal="center" vertical="center"/>
      <protection locked="0"/>
    </xf>
    <xf numFmtId="0" fontId="14" fillId="7" borderId="6" xfId="0" applyFont="1" applyFill="1" applyBorder="1" applyAlignment="1" applyProtection="1">
      <alignment horizontal="right" vertical="center" wrapText="1"/>
      <protection locked="0"/>
    </xf>
    <xf numFmtId="0" fontId="14" fillId="7" borderId="7" xfId="0" applyFont="1" applyFill="1" applyBorder="1" applyAlignment="1" applyProtection="1">
      <alignment horizontal="right" vertical="center" wrapText="1"/>
      <protection locked="0"/>
    </xf>
    <xf numFmtId="0" fontId="9" fillId="7" borderId="40" xfId="0" applyFont="1" applyFill="1" applyBorder="1" applyAlignment="1" applyProtection="1">
      <alignment horizontal="right" vertical="center"/>
      <protection locked="0"/>
    </xf>
    <xf numFmtId="0" fontId="9" fillId="7" borderId="7" xfId="0" applyFont="1" applyFill="1" applyBorder="1" applyAlignment="1" applyProtection="1">
      <alignment horizontal="right" vertical="center"/>
      <protection locked="0"/>
    </xf>
    <xf numFmtId="0" fontId="9" fillId="7" borderId="6" xfId="0" applyFont="1" applyFill="1" applyBorder="1" applyAlignment="1" applyProtection="1">
      <alignment horizontal="right" vertical="center" wrapText="1"/>
      <protection locked="0"/>
    </xf>
    <xf numFmtId="0" fontId="9" fillId="7" borderId="7" xfId="0" applyFont="1" applyFill="1" applyBorder="1" applyAlignment="1" applyProtection="1">
      <alignment horizontal="right" vertical="center" wrapText="1"/>
      <protection locked="0"/>
    </xf>
    <xf numFmtId="176" fontId="9" fillId="7" borderId="7" xfId="0" applyNumberFormat="1" applyFont="1" applyFill="1" applyBorder="1" applyAlignment="1" applyProtection="1">
      <alignment horizontal="center" vertical="center"/>
      <protection locked="0"/>
    </xf>
    <xf numFmtId="0" fontId="14" fillId="7" borderId="7" xfId="0" applyFont="1" applyFill="1" applyBorder="1" applyAlignment="1" applyProtection="1">
      <alignment horizontal="center" vertical="center" wrapText="1"/>
      <protection locked="0"/>
    </xf>
    <xf numFmtId="0" fontId="14" fillId="7" borderId="21" xfId="0" applyFont="1" applyFill="1" applyBorder="1" applyAlignment="1" applyProtection="1">
      <alignment horizontal="center" vertical="center" wrapText="1"/>
      <protection locked="0"/>
    </xf>
    <xf numFmtId="0" fontId="14" fillId="7" borderId="7" xfId="0" applyFont="1" applyFill="1" applyBorder="1" applyAlignment="1" applyProtection="1">
      <alignment horizontal="center" vertical="center" wrapText="1"/>
      <protection locked="0"/>
    </xf>
    <xf numFmtId="0" fontId="9" fillId="7" borderId="12" xfId="0" applyFont="1" applyFill="1" applyBorder="1" applyAlignment="1" applyProtection="1">
      <alignment vertical="center" wrapText="1"/>
      <protection locked="0"/>
    </xf>
    <xf numFmtId="0" fontId="9" fillId="7" borderId="14" xfId="0" applyFont="1" applyFill="1" applyBorder="1" applyAlignment="1" applyProtection="1">
      <alignment vertical="center" wrapText="1"/>
      <protection locked="0"/>
    </xf>
    <xf numFmtId="0" fontId="9" fillId="7" borderId="7" xfId="0" applyFont="1" applyFill="1" applyBorder="1" applyAlignment="1" applyProtection="1">
      <alignment vertical="center" wrapText="1"/>
      <protection locked="0"/>
    </xf>
    <xf numFmtId="0" fontId="9" fillId="7" borderId="9" xfId="0" applyFont="1" applyFill="1" applyBorder="1" applyAlignment="1" applyProtection="1">
      <alignment vertical="center" wrapText="1"/>
      <protection locked="0"/>
    </xf>
    <xf numFmtId="0" fontId="9" fillId="7" borderId="7" xfId="0" applyFont="1" applyFill="1" applyBorder="1" applyAlignment="1" applyProtection="1">
      <alignment horizontal="center" vertical="center" wrapText="1"/>
      <protection locked="0"/>
    </xf>
    <xf numFmtId="0" fontId="9" fillId="7" borderId="9" xfId="0" applyFont="1" applyFill="1" applyBorder="1" applyAlignment="1" applyProtection="1">
      <alignment horizontal="center" vertical="center" wrapText="1"/>
      <protection locked="0"/>
    </xf>
    <xf numFmtId="0" fontId="14" fillId="7" borderId="7" xfId="0" applyFont="1" applyFill="1" applyBorder="1" applyAlignment="1" applyProtection="1">
      <alignment vertical="center" wrapText="1"/>
      <protection locked="0"/>
    </xf>
    <xf numFmtId="0" fontId="14" fillId="7" borderId="7" xfId="0" applyFont="1" applyFill="1" applyBorder="1" applyAlignment="1" applyProtection="1">
      <alignment horizontal="right" vertical="center"/>
      <protection locked="0"/>
    </xf>
    <xf numFmtId="0" fontId="9" fillId="7" borderId="19" xfId="0" applyFont="1" applyFill="1" applyBorder="1" applyAlignment="1" applyProtection="1">
      <alignment horizontal="center" vertical="center" wrapText="1"/>
      <protection locked="0"/>
    </xf>
    <xf numFmtId="0" fontId="0" fillId="7" borderId="19" xfId="0" applyFont="1" applyFill="1" applyBorder="1" applyAlignment="1" applyProtection="1">
      <alignment horizontal="center" vertical="center" wrapText="1"/>
      <protection locked="0"/>
    </xf>
    <xf numFmtId="0" fontId="0" fillId="7" borderId="40" xfId="0" applyFont="1" applyFill="1" applyBorder="1" applyAlignment="1" applyProtection="1">
      <alignment horizontal="center" vertical="center" wrapText="1"/>
      <protection locked="0"/>
    </xf>
    <xf numFmtId="0" fontId="9" fillId="7" borderId="6" xfId="0" applyFont="1" applyFill="1" applyBorder="1" applyAlignment="1" applyProtection="1">
      <alignment horizontal="right" vertical="center"/>
      <protection locked="0"/>
    </xf>
    <xf numFmtId="0" fontId="9" fillId="7" borderId="7" xfId="0" applyFont="1" applyFill="1" applyBorder="1" applyAlignment="1" applyProtection="1">
      <alignment horizontal="right" vertical="center" indent="1"/>
      <protection locked="0"/>
    </xf>
    <xf numFmtId="0" fontId="34" fillId="7" borderId="44" xfId="0" applyFont="1" applyFill="1" applyBorder="1" applyAlignment="1" applyProtection="1">
      <alignment horizontal="center" vertical="center" wrapText="1"/>
      <protection locked="0"/>
    </xf>
    <xf numFmtId="0" fontId="34" fillId="7" borderId="45" xfId="0" applyFont="1" applyFill="1" applyBorder="1" applyAlignment="1" applyProtection="1">
      <alignment horizontal="center" vertical="center"/>
      <protection locked="0"/>
    </xf>
    <xf numFmtId="0" fontId="34" fillId="7" borderId="60" xfId="0" applyFont="1" applyFill="1" applyBorder="1" applyAlignment="1" applyProtection="1">
      <alignment horizontal="center" vertical="center"/>
      <protection locked="0"/>
    </xf>
    <xf numFmtId="0" fontId="34" fillId="7" borderId="37" xfId="0" applyFont="1" applyFill="1" applyBorder="1" applyAlignment="1" applyProtection="1">
      <alignment horizontal="center" vertical="center"/>
      <protection locked="0"/>
    </xf>
    <xf numFmtId="0" fontId="34" fillId="7" borderId="0" xfId="0" applyFont="1" applyFill="1" applyBorder="1" applyAlignment="1" applyProtection="1">
      <alignment horizontal="center" vertical="center"/>
      <protection locked="0"/>
    </xf>
    <xf numFmtId="0" fontId="34" fillId="7" borderId="16" xfId="0" applyFont="1" applyFill="1" applyBorder="1" applyAlignment="1" applyProtection="1">
      <alignment horizontal="center" vertical="center"/>
      <protection locked="0"/>
    </xf>
    <xf numFmtId="0" fontId="34" fillId="7" borderId="46" xfId="0" applyFont="1" applyFill="1" applyBorder="1" applyAlignment="1" applyProtection="1">
      <alignment horizontal="center" vertical="center"/>
      <protection locked="0"/>
    </xf>
    <xf numFmtId="0" fontId="34" fillId="7" borderId="47" xfId="0" applyFont="1" applyFill="1" applyBorder="1" applyAlignment="1" applyProtection="1">
      <alignment horizontal="center" vertical="center"/>
      <protection locked="0"/>
    </xf>
    <xf numFmtId="0" fontId="34" fillId="7" borderId="64" xfId="0" applyFont="1" applyFill="1" applyBorder="1" applyAlignment="1" applyProtection="1">
      <alignment horizontal="center" vertical="center"/>
      <protection locked="0"/>
    </xf>
    <xf numFmtId="0" fontId="14" fillId="7" borderId="49" xfId="0" applyFont="1" applyFill="1" applyBorder="1" applyAlignment="1" applyProtection="1">
      <alignment vertical="center" wrapText="1"/>
      <protection locked="0"/>
    </xf>
    <xf numFmtId="0" fontId="14" fillId="7" borderId="50" xfId="0" applyFont="1" applyFill="1" applyBorder="1" applyAlignment="1" applyProtection="1">
      <alignment horizontal="right" vertical="center" wrapText="1"/>
      <protection locked="0"/>
    </xf>
    <xf numFmtId="0" fontId="14" fillId="7" borderId="52" xfId="0" applyFont="1" applyFill="1" applyBorder="1" applyAlignment="1" applyProtection="1">
      <alignment horizontal="right" vertical="center" wrapText="1"/>
      <protection locked="0"/>
    </xf>
    <xf numFmtId="0" fontId="14" fillId="7" borderId="53" xfId="0" applyFont="1" applyFill="1" applyBorder="1" applyAlignment="1" applyProtection="1">
      <alignment horizontal="right" vertical="center" wrapText="1"/>
      <protection locked="0"/>
    </xf>
    <xf numFmtId="0" fontId="14" fillId="7" borderId="21" xfId="0" applyFont="1" applyFill="1" applyBorder="1" applyAlignment="1" applyProtection="1">
      <alignment vertical="center" wrapText="1"/>
      <protection locked="0"/>
    </xf>
    <xf numFmtId="177" fontId="20" fillId="7" borderId="21" xfId="0" applyNumberFormat="1" applyFont="1" applyFill="1" applyBorder="1" applyAlignment="1" applyProtection="1">
      <alignment vertical="center" wrapText="1"/>
      <protection locked="0"/>
    </xf>
    <xf numFmtId="177" fontId="20" fillId="7" borderId="92" xfId="0" applyNumberFormat="1" applyFont="1" applyFill="1" applyBorder="1" applyAlignment="1" applyProtection="1">
      <alignment vertical="center" wrapText="1"/>
      <protection locked="0"/>
    </xf>
    <xf numFmtId="0" fontId="14" fillId="7" borderId="55" xfId="0" applyFont="1" applyFill="1" applyBorder="1" applyAlignment="1" applyProtection="1">
      <alignment vertical="center" wrapText="1"/>
      <protection locked="0"/>
    </xf>
    <xf numFmtId="0" fontId="14" fillId="7" borderId="56" xfId="0" applyFont="1" applyFill="1" applyBorder="1" applyAlignment="1" applyProtection="1">
      <alignment horizontal="right" vertical="center" wrapText="1"/>
      <protection locked="0"/>
    </xf>
    <xf numFmtId="0" fontId="20" fillId="7" borderId="21" xfId="0" applyFont="1" applyFill="1" applyBorder="1" applyAlignment="1" applyProtection="1">
      <alignment vertical="center" wrapText="1"/>
      <protection locked="0"/>
    </xf>
    <xf numFmtId="0" fontId="20" fillId="7" borderId="92" xfId="0" applyFont="1" applyFill="1" applyBorder="1" applyAlignment="1" applyProtection="1">
      <alignment vertical="center" wrapText="1"/>
      <protection locked="0"/>
    </xf>
    <xf numFmtId="0" fontId="14" fillId="7" borderId="55" xfId="0" applyFont="1" applyFill="1" applyBorder="1" applyAlignment="1" applyProtection="1">
      <alignment horizontal="center" vertical="center" wrapText="1"/>
      <protection locked="0"/>
    </xf>
    <xf numFmtId="0" fontId="14" fillId="7" borderId="56" xfId="0" applyFont="1" applyFill="1" applyBorder="1" applyAlignment="1" applyProtection="1">
      <alignment horizontal="center" vertical="center" wrapText="1"/>
      <protection locked="0"/>
    </xf>
    <xf numFmtId="0" fontId="14" fillId="7" borderId="56" xfId="0" applyFont="1" applyFill="1" applyBorder="1" applyAlignment="1" applyProtection="1">
      <alignment horizontal="center" vertical="center" wrapText="1"/>
      <protection locked="0"/>
    </xf>
    <xf numFmtId="0" fontId="14" fillId="7" borderId="92" xfId="0" applyFont="1" applyFill="1" applyBorder="1" applyAlignment="1" applyProtection="1">
      <alignment horizontal="right" vertical="center" wrapText="1"/>
      <protection locked="0"/>
    </xf>
    <xf numFmtId="0" fontId="14" fillId="7" borderId="30" xfId="0" applyFont="1" applyFill="1" applyBorder="1" applyAlignment="1" applyProtection="1">
      <alignment horizontal="center" vertical="center" wrapText="1"/>
      <protection locked="0"/>
    </xf>
    <xf numFmtId="0" fontId="14" fillId="7" borderId="31" xfId="0" applyFont="1" applyFill="1" applyBorder="1" applyAlignment="1" applyProtection="1">
      <alignment horizontal="right" vertical="center" wrapText="1"/>
      <protection locked="0"/>
    </xf>
    <xf numFmtId="0" fontId="14" fillId="7" borderId="0" xfId="0" applyFont="1" applyFill="1" applyBorder="1" applyAlignment="1" applyProtection="1">
      <alignment horizontal="center" vertical="center" wrapText="1"/>
      <protection locked="0"/>
    </xf>
    <xf numFmtId="0" fontId="14" fillId="7" borderId="31" xfId="0" applyFont="1" applyFill="1" applyBorder="1" applyAlignment="1" applyProtection="1">
      <alignment vertical="center" wrapText="1"/>
      <protection locked="0"/>
    </xf>
    <xf numFmtId="0" fontId="14" fillId="7" borderId="0" xfId="0" applyFont="1" applyFill="1" applyBorder="1" applyAlignment="1" applyProtection="1">
      <alignment vertical="center" wrapText="1"/>
      <protection locked="0"/>
    </xf>
    <xf numFmtId="0" fontId="14" fillId="7" borderId="1" xfId="0" applyFont="1" applyFill="1" applyBorder="1" applyAlignment="1" applyProtection="1">
      <alignment horizontal="right" vertical="center" wrapText="1"/>
      <protection locked="0"/>
    </xf>
    <xf numFmtId="0" fontId="14" fillId="7" borderId="2" xfId="0" applyFont="1" applyFill="1" applyBorder="1" applyAlignment="1" applyProtection="1">
      <alignment horizontal="right" vertical="center" wrapText="1"/>
      <protection locked="0"/>
    </xf>
    <xf numFmtId="0" fontId="14" fillId="7" borderId="6" xfId="0" applyFont="1" applyFill="1" applyBorder="1" applyAlignment="1" applyProtection="1">
      <alignment horizontal="center" vertical="center" wrapText="1"/>
      <protection locked="0"/>
    </xf>
    <xf numFmtId="0" fontId="14" fillId="7" borderId="30" xfId="0" applyFont="1" applyFill="1" applyBorder="1" applyAlignment="1" applyProtection="1">
      <alignment horizontal="center" vertical="center" wrapText="1"/>
      <protection locked="0"/>
    </xf>
    <xf numFmtId="0" fontId="14" fillId="7" borderId="37" xfId="0" applyFont="1" applyFill="1" applyBorder="1" applyAlignment="1" applyProtection="1">
      <alignment horizontal="center" vertical="center" wrapText="1"/>
      <protection locked="0"/>
    </xf>
    <xf numFmtId="0" fontId="14" fillId="7" borderId="27" xfId="0" applyFont="1" applyFill="1" applyBorder="1" applyAlignment="1" applyProtection="1">
      <alignment horizontal="center" vertical="center" wrapText="1"/>
      <protection locked="0"/>
    </xf>
    <xf numFmtId="0" fontId="9" fillId="7" borderId="21" xfId="0" applyFont="1" applyFill="1" applyBorder="1" applyAlignment="1" applyProtection="1">
      <alignment horizontal="center" vertical="center" wrapText="1"/>
      <protection locked="0"/>
    </xf>
    <xf numFmtId="0" fontId="14" fillId="7" borderId="21" xfId="0" applyFont="1" applyFill="1" applyBorder="1" applyAlignment="1" applyProtection="1">
      <alignment horizontal="center" vertical="center" wrapText="1"/>
      <protection locked="0"/>
    </xf>
    <xf numFmtId="0" fontId="14" fillId="7" borderId="31" xfId="0" applyFont="1" applyFill="1" applyBorder="1" applyAlignment="1" applyProtection="1">
      <alignment horizontal="center" vertical="center" wrapText="1"/>
      <protection locked="0"/>
    </xf>
    <xf numFmtId="0" fontId="0" fillId="7" borderId="7" xfId="0" applyFill="1" applyBorder="1" applyAlignment="1" applyProtection="1">
      <alignment horizontal="center" vertical="center" wrapText="1"/>
      <protection locked="0"/>
    </xf>
    <xf numFmtId="0" fontId="14" fillId="7" borderId="37" xfId="0" applyFont="1" applyFill="1" applyBorder="1" applyAlignment="1" applyProtection="1">
      <alignment horizontal="center" vertical="center" wrapText="1"/>
      <protection locked="0"/>
    </xf>
    <xf numFmtId="0" fontId="14" fillId="7" borderId="46" xfId="0" applyFont="1" applyFill="1" applyBorder="1" applyAlignment="1" applyProtection="1">
      <alignment horizontal="center" vertical="center" wrapText="1"/>
      <protection locked="0"/>
    </xf>
    <xf numFmtId="0" fontId="9" fillId="7" borderId="47" xfId="0" applyFont="1" applyFill="1" applyBorder="1" applyAlignment="1" applyProtection="1">
      <alignment horizontal="center" vertical="center" wrapText="1"/>
      <protection locked="0"/>
    </xf>
    <xf numFmtId="0" fontId="14" fillId="7" borderId="47" xfId="0" applyFont="1" applyFill="1" applyBorder="1" applyAlignment="1" applyProtection="1">
      <alignment horizontal="center" vertical="center" wrapText="1"/>
      <protection locked="0"/>
    </xf>
    <xf numFmtId="0" fontId="14" fillId="7" borderId="1" xfId="0" applyFont="1" applyFill="1" applyBorder="1" applyAlignment="1" applyProtection="1">
      <alignment horizontal="center" vertical="center" wrapText="1"/>
      <protection locked="0"/>
    </xf>
    <xf numFmtId="0" fontId="14" fillId="7" borderId="2" xfId="0" applyFont="1" applyFill="1" applyBorder="1" applyAlignment="1" applyProtection="1">
      <alignment horizontal="center" vertical="center" wrapText="1"/>
      <protection locked="0"/>
    </xf>
    <xf numFmtId="178" fontId="14" fillId="7" borderId="21" xfId="0" applyNumberFormat="1" applyFont="1" applyFill="1" applyBorder="1" applyAlignment="1" applyProtection="1">
      <alignment horizontal="center" vertical="center" wrapText="1"/>
      <protection locked="0"/>
    </xf>
    <xf numFmtId="178" fontId="14" fillId="7" borderId="47" xfId="0" applyNumberFormat="1" applyFont="1" applyFill="1" applyBorder="1" applyAlignment="1" applyProtection="1">
      <alignment horizontal="center" vertical="center" wrapText="1"/>
      <protection locked="0"/>
    </xf>
    <xf numFmtId="0" fontId="14" fillId="7" borderId="82" xfId="0" applyFont="1" applyFill="1" applyBorder="1" applyAlignment="1" applyProtection="1">
      <alignment horizontal="center" vertical="center" wrapText="1"/>
      <protection locked="0"/>
    </xf>
    <xf numFmtId="0" fontId="9" fillId="7" borderId="84" xfId="0" applyFont="1" applyFill="1" applyBorder="1" applyAlignment="1" applyProtection="1">
      <alignment horizontal="center" vertical="center" wrapText="1"/>
      <protection locked="0"/>
    </xf>
    <xf numFmtId="0" fontId="0" fillId="7" borderId="84" xfId="0" applyFill="1" applyBorder="1" applyAlignment="1" applyProtection="1">
      <alignment horizontal="center" vertical="center" wrapText="1"/>
      <protection locked="0"/>
    </xf>
    <xf numFmtId="0" fontId="14" fillId="7" borderId="47" xfId="0" applyFont="1" applyFill="1" applyBorder="1" applyAlignment="1" applyProtection="1">
      <alignment horizontal="center" vertical="center" wrapText="1"/>
      <protection locked="0"/>
    </xf>
    <xf numFmtId="0" fontId="2" fillId="8" borderId="5" xfId="0" applyFont="1" applyFill="1" applyBorder="1" applyAlignment="1" applyProtection="1">
      <alignment horizontal="center" vertical="center"/>
      <protection locked="0"/>
    </xf>
    <xf numFmtId="0" fontId="2" fillId="8" borderId="15" xfId="0" applyFont="1" applyFill="1" applyBorder="1" applyAlignment="1" applyProtection="1">
      <alignment horizontal="center" vertical="center"/>
      <protection locked="0"/>
    </xf>
    <xf numFmtId="0" fontId="14" fillId="7" borderId="70" xfId="0" applyFont="1" applyFill="1" applyBorder="1" applyAlignment="1" applyProtection="1">
      <alignment horizontal="center" vertical="center" wrapText="1"/>
      <protection locked="0"/>
    </xf>
    <xf numFmtId="0" fontId="9" fillId="7" borderId="71" xfId="0" applyFont="1" applyFill="1" applyBorder="1" applyAlignment="1" applyProtection="1">
      <alignment horizontal="center" vertical="center" wrapText="1"/>
      <protection locked="0"/>
    </xf>
    <xf numFmtId="0" fontId="0" fillId="7" borderId="71" xfId="0" applyFill="1" applyBorder="1" applyAlignment="1" applyProtection="1">
      <alignment horizontal="center" vertical="center" wrapText="1"/>
      <protection locked="0"/>
    </xf>
    <xf numFmtId="0" fontId="14" fillId="7" borderId="70" xfId="0" applyFont="1" applyFill="1" applyBorder="1" applyAlignment="1" applyProtection="1">
      <alignment horizontal="center" vertical="center" wrapText="1"/>
      <protection locked="0"/>
    </xf>
    <xf numFmtId="0" fontId="14" fillId="7" borderId="71" xfId="0" applyFont="1" applyFill="1" applyBorder="1" applyAlignment="1" applyProtection="1">
      <alignment vertical="center" wrapText="1"/>
      <protection locked="0"/>
    </xf>
    <xf numFmtId="0" fontId="14" fillId="7" borderId="66" xfId="0" applyFont="1" applyFill="1" applyBorder="1" applyAlignment="1" applyProtection="1">
      <alignment horizontal="center" vertical="center" wrapText="1"/>
      <protection locked="0"/>
    </xf>
    <xf numFmtId="0" fontId="14" fillId="7" borderId="67" xfId="0" applyFont="1" applyFill="1" applyBorder="1" applyAlignment="1" applyProtection="1">
      <alignment vertical="center" wrapText="1"/>
      <protection locked="0"/>
    </xf>
    <xf numFmtId="0" fontId="14" fillId="7" borderId="75" xfId="0" applyFont="1" applyFill="1" applyBorder="1" applyAlignment="1" applyProtection="1">
      <alignment horizontal="center" vertical="center" wrapText="1"/>
      <protection locked="0"/>
    </xf>
    <xf numFmtId="0" fontId="14" fillId="7" borderId="76" xfId="0" applyFont="1" applyFill="1" applyBorder="1" applyAlignment="1" applyProtection="1">
      <alignment vertical="center" wrapText="1"/>
      <protection locked="0"/>
    </xf>
    <xf numFmtId="0" fontId="14" fillId="7" borderId="81" xfId="0" applyFont="1" applyFill="1" applyBorder="1" applyAlignment="1" applyProtection="1">
      <alignment horizontal="center" vertical="center" wrapText="1"/>
      <protection locked="0"/>
    </xf>
    <xf numFmtId="0" fontId="14" fillId="7" borderId="0" xfId="0" applyFont="1" applyFill="1" applyBorder="1" applyAlignment="1" applyProtection="1">
      <alignment horizontal="right" vertical="center" wrapText="1"/>
      <protection locked="0"/>
    </xf>
    <xf numFmtId="0" fontId="14" fillId="7" borderId="21" xfId="0" applyFont="1" applyFill="1" applyBorder="1" applyAlignment="1" applyProtection="1">
      <alignment horizontal="right" vertical="center" wrapText="1"/>
      <protection locked="0"/>
    </xf>
    <xf numFmtId="0" fontId="2" fillId="8" borderId="10" xfId="0" applyFont="1" applyFill="1" applyBorder="1" applyAlignment="1" applyProtection="1">
      <alignment horizontal="center" vertical="center"/>
      <protection locked="0"/>
    </xf>
    <xf numFmtId="0" fontId="14" fillId="7" borderId="22" xfId="0" applyFont="1" applyFill="1" applyBorder="1" applyAlignment="1" applyProtection="1">
      <alignment horizontal="center" vertical="center" wrapText="1"/>
      <protection locked="0"/>
    </xf>
    <xf numFmtId="0" fontId="14" fillId="7" borderId="37" xfId="0" applyFont="1" applyFill="1" applyBorder="1" applyAlignment="1" applyProtection="1">
      <alignment horizontal="right" vertical="center" wrapText="1"/>
      <protection locked="0"/>
    </xf>
    <xf numFmtId="0" fontId="14" fillId="7" borderId="46" xfId="0" applyFont="1" applyFill="1" applyBorder="1" applyAlignment="1" applyProtection="1">
      <alignment horizontal="right" vertical="center" wrapText="1"/>
      <protection locked="0"/>
    </xf>
    <xf numFmtId="0" fontId="14" fillId="7" borderId="0" xfId="0" applyFont="1" applyFill="1" applyBorder="1" applyAlignment="1" applyProtection="1">
      <alignment horizontal="center" vertical="center" wrapText="1"/>
      <protection locked="0"/>
    </xf>
    <xf numFmtId="0" fontId="14" fillId="7" borderId="44" xfId="0" applyFont="1" applyFill="1" applyBorder="1" applyAlignment="1" applyProtection="1">
      <alignment horizontal="center" vertical="center" wrapText="1"/>
      <protection locked="0"/>
    </xf>
    <xf numFmtId="0" fontId="14" fillId="7" borderId="71" xfId="0" applyFont="1" applyFill="1" applyBorder="1" applyAlignment="1" applyProtection="1">
      <alignment horizontal="center" vertical="center" wrapText="1"/>
      <protection locked="0"/>
    </xf>
    <xf numFmtId="0" fontId="14" fillId="7" borderId="73" xfId="0" applyFont="1" applyFill="1" applyBorder="1" applyAlignment="1" applyProtection="1">
      <alignment horizontal="center" vertical="center" wrapText="1"/>
      <protection locked="0"/>
    </xf>
  </cellXfs>
  <cellStyles count="2">
    <cellStyle name="ハイパーリンク" xfId="1" builtinId="8"/>
    <cellStyle name="標準" xfId="0" builtinId="0"/>
  </cellStyles>
  <dxfs count="12">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1264920</xdr:colOff>
      <xdr:row>0</xdr:row>
      <xdr:rowOff>0</xdr:rowOff>
    </xdr:from>
    <xdr:to>
      <xdr:col>7</xdr:col>
      <xdr:colOff>373380</xdr:colOff>
      <xdr:row>0</xdr:row>
      <xdr:rowOff>0</xdr:rowOff>
    </xdr:to>
    <xdr:sp macro="" textlink="">
      <xdr:nvSpPr>
        <xdr:cNvPr id="2" name="Text Box 1"/>
        <xdr:cNvSpPr txBox="1">
          <a:spLocks noChangeArrowheads="1"/>
        </xdr:cNvSpPr>
      </xdr:nvSpPr>
      <xdr:spPr bwMode="auto">
        <a:xfrm>
          <a:off x="368046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別紙２</a:t>
          </a:r>
        </a:p>
      </xdr:txBody>
    </xdr:sp>
    <xdr:clientData/>
  </xdr:twoCellAnchor>
  <xdr:twoCellAnchor>
    <xdr:from>
      <xdr:col>4</xdr:col>
      <xdr:colOff>256540</xdr:colOff>
      <xdr:row>115</xdr:row>
      <xdr:rowOff>43180</xdr:rowOff>
    </xdr:from>
    <xdr:to>
      <xdr:col>4</xdr:col>
      <xdr:colOff>307340</xdr:colOff>
      <xdr:row>115</xdr:row>
      <xdr:rowOff>331180</xdr:rowOff>
    </xdr:to>
    <xdr:sp macro="" textlink="">
      <xdr:nvSpPr>
        <xdr:cNvPr id="3" name="左大かっこ 2"/>
        <xdr:cNvSpPr/>
      </xdr:nvSpPr>
      <xdr:spPr>
        <a:xfrm>
          <a:off x="2637790" y="38809930"/>
          <a:ext cx="50800" cy="288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editAs="oneCell">
    <xdr:from>
      <xdr:col>4</xdr:col>
      <xdr:colOff>142256</xdr:colOff>
      <xdr:row>96</xdr:row>
      <xdr:rowOff>173194</xdr:rowOff>
    </xdr:from>
    <xdr:to>
      <xdr:col>5</xdr:col>
      <xdr:colOff>35576</xdr:colOff>
      <xdr:row>98</xdr:row>
      <xdr:rowOff>237014</xdr:rowOff>
    </xdr:to>
    <xdr:grpSp>
      <xdr:nvGrpSpPr>
        <xdr:cNvPr id="4" name="グループ化 18"/>
        <xdr:cNvGrpSpPr>
          <a:grpSpLocks/>
        </xdr:cNvGrpSpPr>
      </xdr:nvGrpSpPr>
      <xdr:grpSpPr bwMode="auto">
        <a:xfrm>
          <a:off x="2514520" y="33717369"/>
          <a:ext cx="315655" cy="540070"/>
          <a:chOff x="2455335" y="32281091"/>
          <a:chExt cx="269503" cy="546009"/>
        </a:xfrm>
      </xdr:grpSpPr>
      <xdr:sp macro="" textlink="">
        <xdr:nvSpPr>
          <xdr:cNvPr id="5" name="左大かっこ 4"/>
          <xdr:cNvSpPr/>
        </xdr:nvSpPr>
        <xdr:spPr>
          <a:xfrm>
            <a:off x="2678637" y="32333448"/>
            <a:ext cx="46201" cy="49365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xnSp macro="">
        <xdr:nvCxnSpPr>
          <xdr:cNvPr id="6" name="カギ線コネクタ 5"/>
          <xdr:cNvCxnSpPr>
            <a:endCxn id="5" idx="1"/>
          </xdr:cNvCxnSpPr>
        </xdr:nvCxnSpPr>
        <xdr:spPr>
          <a:xfrm rot="16200000" flipH="1">
            <a:off x="2417395" y="32319031"/>
            <a:ext cx="299183" cy="223302"/>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256540</xdr:colOff>
      <xdr:row>132</xdr:row>
      <xdr:rowOff>35560</xdr:rowOff>
    </xdr:from>
    <xdr:to>
      <xdr:col>4</xdr:col>
      <xdr:colOff>307340</xdr:colOff>
      <xdr:row>132</xdr:row>
      <xdr:rowOff>323560</xdr:rowOff>
    </xdr:to>
    <xdr:sp macro="" textlink="">
      <xdr:nvSpPr>
        <xdr:cNvPr id="7" name="左大かっこ 6"/>
        <xdr:cNvSpPr/>
      </xdr:nvSpPr>
      <xdr:spPr>
        <a:xfrm>
          <a:off x="2397760" y="44018200"/>
          <a:ext cx="50800" cy="288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417195</xdr:colOff>
      <xdr:row>0</xdr:row>
      <xdr:rowOff>0</xdr:rowOff>
    </xdr:from>
    <xdr:to>
      <xdr:col>7</xdr:col>
      <xdr:colOff>417195</xdr:colOff>
      <xdr:row>0</xdr:row>
      <xdr:rowOff>0</xdr:rowOff>
    </xdr:to>
    <xdr:sp macro="" textlink="">
      <xdr:nvSpPr>
        <xdr:cNvPr id="2" name="Text Box 1"/>
        <xdr:cNvSpPr txBox="1">
          <a:spLocks noChangeArrowheads="1"/>
        </xdr:cNvSpPr>
      </xdr:nvSpPr>
      <xdr:spPr bwMode="auto">
        <a:xfrm>
          <a:off x="521779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6"/>
  <sheetViews>
    <sheetView tabSelected="1" view="pageBreakPreview" zoomScale="106" zoomScaleNormal="75" zoomScaleSheetLayoutView="106" workbookViewId="0">
      <selection activeCell="E13" sqref="E13:P13"/>
    </sheetView>
  </sheetViews>
  <sheetFormatPr defaultColWidth="9" defaultRowHeight="13.5" x14ac:dyDescent="0.15"/>
  <cols>
    <col min="1" max="1" width="2.875" style="1" customWidth="1"/>
    <col min="2" max="2" width="2.5" style="1" customWidth="1"/>
    <col min="3" max="3" width="6.125" style="1" customWidth="1"/>
    <col min="4" max="4" width="19.75" style="1" customWidth="1"/>
    <col min="5" max="5" width="5.5" style="1" customWidth="1"/>
    <col min="6" max="7" width="5.5" style="2" customWidth="1"/>
    <col min="8" max="8" width="6.125" style="2" customWidth="1"/>
    <col min="9" max="9" width="5.5" style="2" customWidth="1"/>
    <col min="10" max="10" width="5.5" style="3" customWidth="1"/>
    <col min="11" max="15" width="5.5" style="2" customWidth="1"/>
    <col min="16" max="16" width="6.75" style="2" customWidth="1"/>
    <col min="17" max="17" width="8.625" style="1" bestFit="1" customWidth="1"/>
    <col min="18" max="19" width="9" style="2"/>
    <col min="20" max="20" width="34.625" style="2" customWidth="1"/>
    <col min="21" max="21" width="8.25" style="2" customWidth="1"/>
    <col min="22" max="22" width="35.25" style="2" customWidth="1"/>
    <col min="23" max="16384" width="9" style="2"/>
  </cols>
  <sheetData>
    <row r="1" spans="1:22" ht="24.75" customHeight="1" thickBot="1" x14ac:dyDescent="0.2">
      <c r="S1" s="97" t="s">
        <v>273</v>
      </c>
      <c r="T1" s="175" t="s">
        <v>271</v>
      </c>
      <c r="U1" s="97" t="s">
        <v>274</v>
      </c>
      <c r="V1" s="175" t="s">
        <v>272</v>
      </c>
    </row>
    <row r="2" spans="1:22" ht="51.75" customHeight="1" thickBot="1" x14ac:dyDescent="0.2">
      <c r="A2" s="452" t="s">
        <v>0</v>
      </c>
      <c r="B2" s="452"/>
      <c r="C2" s="452"/>
      <c r="D2" s="452"/>
      <c r="E2" s="4"/>
      <c r="F2" s="5"/>
      <c r="G2" s="6"/>
      <c r="J2" s="654"/>
      <c r="K2" s="654"/>
      <c r="L2" s="2" t="s">
        <v>167</v>
      </c>
      <c r="M2" s="655"/>
      <c r="N2" s="2" t="s">
        <v>166</v>
      </c>
      <c r="O2" s="655"/>
      <c r="P2" s="115" t="s">
        <v>127</v>
      </c>
      <c r="S2" s="180" t="str">
        <f>IF(OR(J2&lt;=0,M2&lt;=0,O2&lt;=0),"ERROR","")</f>
        <v>ERROR</v>
      </c>
      <c r="T2" s="204" t="str">
        <f>IF(S2="ERROR","提出年月日を記入してください","")</f>
        <v>提出年月日を記入してください</v>
      </c>
      <c r="U2" s="193"/>
      <c r="V2" s="213"/>
    </row>
    <row r="3" spans="1:22" s="7" customFormat="1" ht="75" customHeight="1" x14ac:dyDescent="0.15">
      <c r="A3" s="453" t="s">
        <v>77</v>
      </c>
      <c r="B3" s="453"/>
      <c r="C3" s="453"/>
      <c r="D3" s="453"/>
      <c r="E3" s="453"/>
      <c r="F3" s="453"/>
      <c r="G3" s="453"/>
      <c r="H3" s="453"/>
      <c r="I3" s="453"/>
      <c r="J3" s="453"/>
      <c r="K3" s="453"/>
      <c r="L3" s="453"/>
      <c r="M3" s="453"/>
      <c r="N3" s="453"/>
      <c r="O3" s="453"/>
      <c r="P3" s="453"/>
      <c r="Q3" s="453"/>
      <c r="S3" s="181"/>
      <c r="T3" s="664"/>
      <c r="U3" s="181"/>
      <c r="V3" s="90"/>
    </row>
    <row r="4" spans="1:22" s="7" customFormat="1" ht="14.25" customHeight="1" x14ac:dyDescent="0.15">
      <c r="A4" s="76"/>
      <c r="B4" s="76"/>
      <c r="C4" s="76"/>
      <c r="D4" s="76"/>
      <c r="E4" s="76"/>
      <c r="F4" s="76"/>
      <c r="G4" s="76"/>
      <c r="H4" s="76"/>
      <c r="I4" s="8"/>
      <c r="J4" s="8"/>
      <c r="K4" s="8"/>
      <c r="L4" s="8"/>
      <c r="M4" s="8"/>
      <c r="N4" s="8"/>
      <c r="O4" s="8"/>
      <c r="P4" s="8"/>
      <c r="Q4" s="1"/>
      <c r="S4" s="181"/>
      <c r="T4" s="90"/>
      <c r="U4" s="181"/>
      <c r="V4" s="90"/>
    </row>
    <row r="5" spans="1:22" s="9" customFormat="1" ht="39.950000000000003" customHeight="1" x14ac:dyDescent="0.15">
      <c r="A5" s="454" t="s">
        <v>78</v>
      </c>
      <c r="B5" s="454"/>
      <c r="C5" s="454"/>
      <c r="D5" s="454"/>
      <c r="E5" s="454"/>
      <c r="F5" s="454"/>
      <c r="G5" s="454"/>
      <c r="H5" s="454"/>
      <c r="I5" s="454"/>
      <c r="J5" s="454"/>
      <c r="K5" s="454"/>
      <c r="L5" s="454"/>
      <c r="M5" s="454"/>
      <c r="N5" s="454"/>
      <c r="O5" s="454"/>
      <c r="P5" s="454"/>
      <c r="Q5" s="454"/>
      <c r="S5" s="182"/>
      <c r="T5" s="205"/>
      <c r="U5" s="182"/>
      <c r="V5" s="205"/>
    </row>
    <row r="6" spans="1:22" s="9" customFormat="1" ht="24.75" customHeight="1" x14ac:dyDescent="0.15">
      <c r="A6" s="77"/>
      <c r="B6" s="77"/>
      <c r="C6" s="10"/>
      <c r="D6" s="10"/>
      <c r="E6" s="10"/>
      <c r="F6" s="10"/>
      <c r="G6" s="10"/>
      <c r="H6" s="10"/>
      <c r="I6" s="10"/>
      <c r="J6" s="10"/>
      <c r="K6" s="10"/>
      <c r="L6" s="10"/>
      <c r="M6" s="10"/>
      <c r="N6" s="10"/>
      <c r="O6" s="10"/>
      <c r="P6" s="10"/>
      <c r="Q6" s="11"/>
      <c r="S6" s="182"/>
      <c r="T6" s="205"/>
      <c r="U6" s="182"/>
      <c r="V6" s="205"/>
    </row>
    <row r="7" spans="1:22" customFormat="1" ht="25.5" customHeight="1" x14ac:dyDescent="0.15">
      <c r="A7" s="12" t="s">
        <v>1</v>
      </c>
      <c r="B7" s="13" t="s">
        <v>2</v>
      </c>
      <c r="C7" s="12"/>
      <c r="D7" s="12"/>
      <c r="E7" s="12"/>
      <c r="F7" s="14"/>
      <c r="G7" s="14"/>
      <c r="P7" s="11"/>
      <c r="S7" s="183"/>
      <c r="T7" s="205"/>
      <c r="U7" s="183"/>
      <c r="V7" s="205"/>
    </row>
    <row r="8" spans="1:22" ht="51.6" customHeight="1" x14ac:dyDescent="0.15">
      <c r="A8" s="4"/>
      <c r="B8" s="4"/>
      <c r="C8" s="15"/>
      <c r="D8" s="15"/>
      <c r="E8" s="15"/>
      <c r="G8" s="455"/>
      <c r="H8" s="456"/>
      <c r="J8" s="16"/>
      <c r="K8" s="16"/>
      <c r="L8" s="16"/>
      <c r="M8" s="16"/>
      <c r="N8" s="16"/>
      <c r="O8" s="83"/>
      <c r="P8" s="16"/>
      <c r="S8" s="97"/>
      <c r="T8" s="90"/>
      <c r="U8" s="97"/>
      <c r="V8" s="90"/>
    </row>
    <row r="9" spans="1:22" ht="23.25" customHeight="1" x14ac:dyDescent="0.15">
      <c r="A9" s="17" t="s">
        <v>3</v>
      </c>
      <c r="B9" s="18"/>
      <c r="C9" s="4"/>
      <c r="D9" s="4"/>
      <c r="E9" s="4"/>
      <c r="F9" s="15"/>
      <c r="G9" s="15"/>
      <c r="H9" s="15"/>
      <c r="S9" s="97"/>
      <c r="T9" s="90"/>
      <c r="U9" s="97"/>
      <c r="V9" s="90"/>
    </row>
    <row r="10" spans="1:22" ht="6" customHeight="1" x14ac:dyDescent="0.15">
      <c r="A10" s="18"/>
      <c r="B10" s="18"/>
      <c r="C10" s="4"/>
      <c r="D10" s="4"/>
      <c r="E10" s="4"/>
      <c r="F10" s="15"/>
      <c r="G10" s="15"/>
      <c r="H10" s="15"/>
      <c r="S10" s="97"/>
      <c r="T10" s="90"/>
      <c r="U10" s="97"/>
      <c r="V10" s="90"/>
    </row>
    <row r="11" spans="1:22" ht="23.25" customHeight="1" thickBot="1" x14ac:dyDescent="0.2">
      <c r="A11" s="19" t="s">
        <v>4</v>
      </c>
      <c r="B11" s="19"/>
      <c r="C11" s="20"/>
      <c r="D11" s="20"/>
      <c r="E11" s="4"/>
      <c r="F11" s="15"/>
      <c r="G11" s="15"/>
      <c r="H11" s="15"/>
      <c r="S11" s="97"/>
      <c r="T11" s="90"/>
      <c r="U11" s="97"/>
      <c r="V11" s="90"/>
    </row>
    <row r="12" spans="1:22" ht="33" customHeight="1" x14ac:dyDescent="0.15">
      <c r="A12" s="457" t="s">
        <v>5</v>
      </c>
      <c r="B12" s="458"/>
      <c r="C12" s="458"/>
      <c r="D12" s="459"/>
      <c r="E12" s="656"/>
      <c r="F12" s="657"/>
      <c r="G12" s="657"/>
      <c r="H12" s="657"/>
      <c r="I12" s="657"/>
      <c r="J12" s="657"/>
      <c r="K12" s="657"/>
      <c r="L12" s="657"/>
      <c r="M12" s="657"/>
      <c r="N12" s="657"/>
      <c r="O12" s="657"/>
      <c r="P12" s="658"/>
      <c r="Q12" s="460" t="s">
        <v>6</v>
      </c>
      <c r="S12" s="184" t="str">
        <f>IF(E12="","ERROR","")</f>
        <v>ERROR</v>
      </c>
      <c r="T12" s="206" t="str">
        <f>IF(S12="ERROR","申請者氏名又は名称を記入してください（申請者が法人又は管理組合の場合は、代表者名も記入してください","")</f>
        <v>申請者氏名又は名称を記入してください（申請者が法人又は管理組合の場合は、代表者名も記入してください</v>
      </c>
      <c r="U12" s="194"/>
      <c r="V12" s="214"/>
    </row>
    <row r="13" spans="1:22" ht="33" customHeight="1" x14ac:dyDescent="0.15">
      <c r="A13" s="449" t="s">
        <v>7</v>
      </c>
      <c r="B13" s="450"/>
      <c r="C13" s="450"/>
      <c r="D13" s="451"/>
      <c r="E13" s="659"/>
      <c r="F13" s="660"/>
      <c r="G13" s="660"/>
      <c r="H13" s="660"/>
      <c r="I13" s="660"/>
      <c r="J13" s="660"/>
      <c r="K13" s="660"/>
      <c r="L13" s="660"/>
      <c r="M13" s="660"/>
      <c r="N13" s="660"/>
      <c r="O13" s="660"/>
      <c r="P13" s="661"/>
      <c r="Q13" s="409"/>
      <c r="S13" s="185" t="str">
        <f t="shared" ref="S13" si="0">IF(E13="","ERROR","")</f>
        <v>ERROR</v>
      </c>
      <c r="T13" s="207" t="str">
        <f>IF(S13="ERROR","申請者の住所を記入してください","")</f>
        <v>申請者の住所を記入してください</v>
      </c>
      <c r="U13" s="195"/>
      <c r="V13" s="207"/>
    </row>
    <row r="14" spans="1:22" ht="33" customHeight="1" thickBot="1" x14ac:dyDescent="0.2">
      <c r="A14" s="462" t="s">
        <v>8</v>
      </c>
      <c r="B14" s="463"/>
      <c r="C14" s="463"/>
      <c r="D14" s="464"/>
      <c r="E14" s="22" t="s">
        <v>9</v>
      </c>
      <c r="F14" s="23"/>
      <c r="G14" s="662"/>
      <c r="H14" s="662"/>
      <c r="I14" s="662"/>
      <c r="J14" s="662"/>
      <c r="K14" s="662"/>
      <c r="L14" s="662"/>
      <c r="M14" s="662"/>
      <c r="N14" s="662"/>
      <c r="O14" s="662"/>
      <c r="P14" s="663"/>
      <c r="Q14" s="461"/>
      <c r="S14" s="186" t="str">
        <f>IF(G14="","ERROR","")</f>
        <v>ERROR</v>
      </c>
      <c r="T14" s="208" t="str">
        <f>IF(S14="ERROR","申請者の連絡先（電話番号）を記入してください","")</f>
        <v>申請者の連絡先（電話番号）を記入してください</v>
      </c>
      <c r="U14" s="196"/>
      <c r="V14" s="215"/>
    </row>
    <row r="15" spans="1:22" ht="5.25" customHeight="1" x14ac:dyDescent="0.15">
      <c r="A15" s="24"/>
      <c r="B15" s="24"/>
      <c r="C15" s="24"/>
      <c r="D15" s="24"/>
      <c r="E15" s="24"/>
      <c r="F15" s="25"/>
      <c r="G15" s="26"/>
      <c r="H15" s="26"/>
      <c r="S15" s="187"/>
      <c r="T15" s="90"/>
      <c r="U15" s="187"/>
      <c r="V15" s="90"/>
    </row>
    <row r="16" spans="1:22" ht="25.9" customHeight="1" x14ac:dyDescent="0.15">
      <c r="A16" s="27"/>
      <c r="B16" s="28"/>
      <c r="C16" s="28"/>
      <c r="D16" s="28"/>
      <c r="E16" s="28"/>
      <c r="F16" s="28"/>
      <c r="G16" s="28"/>
      <c r="H16" s="28"/>
      <c r="I16" s="28"/>
      <c r="J16" s="28"/>
      <c r="K16" s="28"/>
      <c r="L16" s="28"/>
      <c r="M16" s="28"/>
      <c r="N16" s="28"/>
      <c r="O16" s="28"/>
      <c r="P16" s="28"/>
      <c r="S16" s="187"/>
      <c r="T16" s="90"/>
      <c r="U16" s="187"/>
      <c r="V16" s="90"/>
    </row>
    <row r="17" spans="1:22" ht="22.9" customHeight="1" x14ac:dyDescent="0.15">
      <c r="A17" s="475" t="s">
        <v>10</v>
      </c>
      <c r="B17" s="476"/>
      <c r="C17" s="476"/>
      <c r="D17" s="476"/>
      <c r="E17" s="476"/>
      <c r="F17" s="476"/>
      <c r="G17" s="476"/>
      <c r="H17" s="476"/>
      <c r="I17" s="476"/>
      <c r="J17" s="476"/>
      <c r="K17" s="476"/>
      <c r="L17" s="476"/>
      <c r="M17" s="476"/>
      <c r="N17" s="476"/>
      <c r="O17" s="476"/>
      <c r="P17" s="476"/>
      <c r="S17" s="187"/>
      <c r="T17" s="90"/>
      <c r="U17" s="187"/>
      <c r="V17" s="90"/>
    </row>
    <row r="18" spans="1:22" ht="31.5" customHeight="1" thickBot="1" x14ac:dyDescent="0.2">
      <c r="A18" s="433" t="s">
        <v>11</v>
      </c>
      <c r="B18" s="433"/>
      <c r="C18" s="433"/>
      <c r="D18" s="433"/>
      <c r="E18" s="433"/>
      <c r="F18" s="433"/>
      <c r="G18" s="433"/>
      <c r="H18" s="433"/>
      <c r="I18" s="433"/>
      <c r="J18" s="433"/>
      <c r="K18" s="433"/>
      <c r="L18" s="433"/>
      <c r="M18" s="433"/>
      <c r="N18" s="433"/>
      <c r="O18" s="433"/>
      <c r="P18" s="434"/>
      <c r="Q18" s="29" t="s">
        <v>12</v>
      </c>
      <c r="S18" s="187"/>
      <c r="T18" s="90"/>
      <c r="U18" s="187"/>
      <c r="V18" s="90"/>
    </row>
    <row r="19" spans="1:22" ht="42.75" customHeight="1" x14ac:dyDescent="0.15">
      <c r="A19" s="477" t="s">
        <v>13</v>
      </c>
      <c r="B19" s="478"/>
      <c r="C19" s="478"/>
      <c r="D19" s="472"/>
      <c r="E19" s="656"/>
      <c r="F19" s="657"/>
      <c r="G19" s="657"/>
      <c r="H19" s="657"/>
      <c r="I19" s="657"/>
      <c r="J19" s="657"/>
      <c r="K19" s="657"/>
      <c r="L19" s="657"/>
      <c r="M19" s="657"/>
      <c r="N19" s="657"/>
      <c r="O19" s="657"/>
      <c r="P19" s="658"/>
      <c r="Q19" s="674" t="s">
        <v>134</v>
      </c>
      <c r="S19" s="184" t="str">
        <f>IF(E19="","ERROR","")</f>
        <v>ERROR</v>
      </c>
      <c r="T19" s="209" t="str">
        <f>IF(S19="ERROR","住宅所有者又は代理を行う者の氏名又は名称を記入してください","")</f>
        <v>住宅所有者又は代理を行う者の氏名又は名称を記入してください</v>
      </c>
      <c r="U19" s="194"/>
      <c r="V19" s="214"/>
    </row>
    <row r="20" spans="1:22" ht="31.5" customHeight="1" x14ac:dyDescent="0.15">
      <c r="A20" s="479" t="s">
        <v>7</v>
      </c>
      <c r="B20" s="480"/>
      <c r="C20" s="480"/>
      <c r="D20" s="481"/>
      <c r="E20" s="659"/>
      <c r="F20" s="665"/>
      <c r="G20" s="665"/>
      <c r="H20" s="665"/>
      <c r="I20" s="665"/>
      <c r="J20" s="665"/>
      <c r="K20" s="665"/>
      <c r="L20" s="665"/>
      <c r="M20" s="665"/>
      <c r="N20" s="665"/>
      <c r="O20" s="665"/>
      <c r="P20" s="666"/>
      <c r="Q20" s="672" t="s">
        <v>134</v>
      </c>
      <c r="S20" s="185" t="str">
        <f>IF(E20="","ERROR","")</f>
        <v>ERROR</v>
      </c>
      <c r="T20" s="210" t="str">
        <f>IF(S20="ERROR","住宅所有者又は代理を行う者の住所を記入してください","")</f>
        <v>住宅所有者又は代理を行う者の住所を記入してください</v>
      </c>
      <c r="U20" s="195"/>
      <c r="V20" s="207"/>
    </row>
    <row r="21" spans="1:22" ht="31.5" customHeight="1" x14ac:dyDescent="0.15">
      <c r="A21" s="479" t="s">
        <v>8</v>
      </c>
      <c r="B21" s="480"/>
      <c r="C21" s="480"/>
      <c r="D21" s="481"/>
      <c r="E21" s="31" t="s">
        <v>14</v>
      </c>
      <c r="F21" s="32"/>
      <c r="G21" s="665"/>
      <c r="H21" s="665"/>
      <c r="I21" s="665"/>
      <c r="J21" s="665"/>
      <c r="K21" s="665"/>
      <c r="L21" s="665"/>
      <c r="M21" s="665"/>
      <c r="N21" s="665"/>
      <c r="O21" s="665"/>
      <c r="P21" s="666"/>
      <c r="Q21" s="673" t="s">
        <v>134</v>
      </c>
      <c r="S21" s="185" t="str">
        <f>IF(G21="","ERROR","")</f>
        <v>ERROR</v>
      </c>
      <c r="T21" s="210" t="str">
        <f>IF(S21="ERROR","住宅所有者又は代理を行う者の連絡先（電話番号）を記入してください","")</f>
        <v>住宅所有者又は代理を行う者の連絡先（電話番号）を記入してください</v>
      </c>
      <c r="U21" s="195"/>
      <c r="V21" s="207"/>
    </row>
    <row r="22" spans="1:22" ht="31.5" customHeight="1" x14ac:dyDescent="0.15">
      <c r="A22" s="479"/>
      <c r="B22" s="480"/>
      <c r="C22" s="480"/>
      <c r="D22" s="481"/>
      <c r="E22" s="33" t="s">
        <v>15</v>
      </c>
      <c r="F22" s="81"/>
      <c r="G22" s="665"/>
      <c r="H22" s="665"/>
      <c r="I22" s="665"/>
      <c r="J22" s="665"/>
      <c r="K22" s="665"/>
      <c r="L22" s="665"/>
      <c r="M22" s="665"/>
      <c r="N22" s="665"/>
      <c r="O22" s="665"/>
      <c r="P22" s="666"/>
      <c r="Q22" s="672" t="s">
        <v>134</v>
      </c>
      <c r="S22" s="185" t="str">
        <f>IF(AND(Q22="☑",G22=""),"ERROR","")</f>
        <v/>
      </c>
      <c r="T22" s="210" t="str">
        <f>IF(S22="ERROR","入力が不完全なまま「公開」にチェックがされています","")</f>
        <v/>
      </c>
      <c r="U22" s="195"/>
      <c r="V22" s="216"/>
    </row>
    <row r="23" spans="1:22" ht="31.5" customHeight="1" x14ac:dyDescent="0.15">
      <c r="A23" s="479" t="s">
        <v>16</v>
      </c>
      <c r="B23" s="480"/>
      <c r="C23" s="480"/>
      <c r="D23" s="481"/>
      <c r="E23" s="667"/>
      <c r="F23" s="665"/>
      <c r="G23" s="665"/>
      <c r="H23" s="665"/>
      <c r="I23" s="665"/>
      <c r="J23" s="665"/>
      <c r="K23" s="665"/>
      <c r="L23" s="665"/>
      <c r="M23" s="665"/>
      <c r="N23" s="665"/>
      <c r="O23" s="665"/>
      <c r="P23" s="666"/>
      <c r="Q23" s="672" t="s">
        <v>134</v>
      </c>
      <c r="S23" s="185" t="str">
        <f>IF(AND(Q23="☑",E23=""),"ERROR","")</f>
        <v/>
      </c>
      <c r="T23" s="210" t="str">
        <f>IF(S23="ERROR","入力が不完全なまま「公開」にチェックがされています","")</f>
        <v/>
      </c>
      <c r="U23" s="195"/>
      <c r="V23" s="207"/>
    </row>
    <row r="24" spans="1:22" ht="31.5" customHeight="1" thickBot="1" x14ac:dyDescent="0.2">
      <c r="A24" s="429" t="s">
        <v>17</v>
      </c>
      <c r="B24" s="430"/>
      <c r="C24" s="430"/>
      <c r="D24" s="431"/>
      <c r="E24" s="668"/>
      <c r="F24" s="669"/>
      <c r="G24" s="669"/>
      <c r="H24" s="669"/>
      <c r="I24" s="669"/>
      <c r="J24" s="669"/>
      <c r="K24" s="669"/>
      <c r="L24" s="669"/>
      <c r="M24" s="669"/>
      <c r="N24" s="669"/>
      <c r="O24" s="669"/>
      <c r="P24" s="670"/>
      <c r="Q24" s="671" t="s">
        <v>134</v>
      </c>
      <c r="S24" s="186" t="str">
        <f>IF(AND(Q24="☑",E24=""),"ERROR","")</f>
        <v/>
      </c>
      <c r="T24" s="208" t="str">
        <f>IF(S24="ERROR","入力が不完全なまま「公開」にチェックがされています","")</f>
        <v/>
      </c>
      <c r="U24" s="196"/>
      <c r="V24" s="215"/>
    </row>
    <row r="25" spans="1:22" ht="25.9" customHeight="1" x14ac:dyDescent="0.15">
      <c r="A25" s="27" t="s">
        <v>18</v>
      </c>
      <c r="B25" s="28"/>
      <c r="C25" s="28"/>
      <c r="D25" s="28"/>
      <c r="E25" s="28"/>
      <c r="F25" s="28"/>
      <c r="G25" s="28"/>
      <c r="H25" s="28"/>
      <c r="I25" s="28"/>
      <c r="J25" s="28"/>
      <c r="K25" s="28"/>
      <c r="L25" s="28"/>
      <c r="M25" s="28"/>
      <c r="N25" s="28"/>
      <c r="O25" s="28"/>
      <c r="P25" s="28"/>
      <c r="S25" s="97"/>
      <c r="T25" s="90"/>
      <c r="U25" s="97"/>
      <c r="V25" s="90"/>
    </row>
    <row r="26" spans="1:22" ht="26.25" customHeight="1" x14ac:dyDescent="0.15">
      <c r="A26" s="27"/>
      <c r="B26" s="28"/>
      <c r="C26" s="28"/>
      <c r="D26" s="28"/>
      <c r="E26" s="28"/>
      <c r="F26" s="28"/>
      <c r="G26" s="28"/>
      <c r="H26" s="28"/>
      <c r="I26" s="28"/>
      <c r="J26" s="28"/>
      <c r="K26" s="28"/>
      <c r="L26" s="28"/>
      <c r="M26" s="28"/>
      <c r="N26" s="28"/>
      <c r="O26" s="28"/>
      <c r="P26" s="28"/>
      <c r="S26" s="97"/>
      <c r="T26" s="90"/>
      <c r="U26" s="97"/>
      <c r="V26" s="90"/>
    </row>
    <row r="27" spans="1:22" ht="25.9" customHeight="1" x14ac:dyDescent="0.15">
      <c r="A27" s="27"/>
      <c r="B27" s="28"/>
      <c r="C27" s="28"/>
      <c r="D27" s="28"/>
      <c r="E27" s="28"/>
      <c r="F27" s="28"/>
      <c r="G27" s="28"/>
      <c r="H27" s="28"/>
      <c r="I27" s="28"/>
      <c r="J27" s="28"/>
      <c r="K27" s="28"/>
      <c r="L27" s="28"/>
      <c r="M27" s="28"/>
      <c r="N27" s="28"/>
      <c r="O27" s="28"/>
      <c r="P27" s="28"/>
      <c r="S27" s="97"/>
      <c r="T27" s="90"/>
      <c r="U27" s="97"/>
      <c r="V27" s="90"/>
    </row>
    <row r="28" spans="1:22" ht="25.9" customHeight="1" x14ac:dyDescent="0.15">
      <c r="A28" s="27"/>
      <c r="B28" s="28"/>
      <c r="C28" s="28"/>
      <c r="D28" s="28"/>
      <c r="E28" s="28"/>
      <c r="F28" s="28"/>
      <c r="G28" s="28"/>
      <c r="H28" s="28"/>
      <c r="I28" s="28"/>
      <c r="J28" s="28"/>
      <c r="K28" s="28"/>
      <c r="L28" s="28"/>
      <c r="M28" s="28"/>
      <c r="N28" s="28"/>
      <c r="O28" s="28"/>
      <c r="P28" s="28"/>
      <c r="S28" s="97"/>
      <c r="T28" s="90"/>
      <c r="U28" s="97"/>
      <c r="V28" s="90"/>
    </row>
    <row r="29" spans="1:22" ht="30.6" customHeight="1" x14ac:dyDescent="0.15">
      <c r="A29" s="34"/>
      <c r="B29" s="35"/>
      <c r="C29" s="35"/>
      <c r="D29" s="35"/>
      <c r="E29" s="36"/>
      <c r="F29" s="37"/>
      <c r="G29" s="37"/>
      <c r="H29" s="34"/>
      <c r="I29" s="37"/>
      <c r="J29" s="37"/>
      <c r="K29" s="37"/>
      <c r="L29" s="37"/>
      <c r="M29" s="37"/>
      <c r="N29" s="37"/>
      <c r="O29" s="37"/>
      <c r="P29" s="37"/>
      <c r="S29" s="97"/>
      <c r="T29" s="90"/>
      <c r="U29" s="97"/>
      <c r="V29" s="90"/>
    </row>
    <row r="30" spans="1:22" ht="22.5" customHeight="1" x14ac:dyDescent="0.15">
      <c r="A30" s="432" t="s">
        <v>19</v>
      </c>
      <c r="B30" s="432"/>
      <c r="C30" s="432"/>
      <c r="D30" s="432"/>
      <c r="E30" s="432"/>
      <c r="F30" s="432"/>
      <c r="G30" s="432"/>
      <c r="H30" s="432"/>
      <c r="I30" s="432"/>
      <c r="J30" s="432"/>
      <c r="K30" s="432"/>
      <c r="L30" s="432"/>
      <c r="M30" s="432"/>
      <c r="N30" s="432"/>
      <c r="O30" s="432"/>
      <c r="P30" s="432"/>
      <c r="S30" s="97"/>
      <c r="T30" s="90"/>
      <c r="U30" s="97"/>
      <c r="V30" s="90"/>
    </row>
    <row r="31" spans="1:22" ht="23.25" customHeight="1" x14ac:dyDescent="0.15">
      <c r="A31" s="38" t="s">
        <v>20</v>
      </c>
      <c r="B31" s="39"/>
      <c r="C31" s="40"/>
      <c r="D31" s="40"/>
      <c r="E31" s="41"/>
      <c r="F31" s="3"/>
      <c r="G31" s="3"/>
      <c r="H31" s="42"/>
      <c r="I31" s="3"/>
      <c r="K31" s="3"/>
      <c r="L31" s="3"/>
      <c r="M31" s="3"/>
      <c r="N31" s="3"/>
      <c r="O31" s="3"/>
      <c r="P31" s="3"/>
      <c r="S31" s="97"/>
      <c r="T31" s="90"/>
      <c r="U31" s="97"/>
      <c r="V31" s="90"/>
    </row>
    <row r="32" spans="1:22" ht="37.15" customHeight="1" thickBot="1" x14ac:dyDescent="0.2">
      <c r="A32" s="433" t="s">
        <v>21</v>
      </c>
      <c r="B32" s="433"/>
      <c r="C32" s="433"/>
      <c r="D32" s="433"/>
      <c r="E32" s="433"/>
      <c r="F32" s="433"/>
      <c r="G32" s="433"/>
      <c r="H32" s="433"/>
      <c r="I32" s="433"/>
      <c r="J32" s="433"/>
      <c r="K32" s="433"/>
      <c r="L32" s="433"/>
      <c r="M32" s="433"/>
      <c r="N32" s="433"/>
      <c r="O32" s="433"/>
      <c r="P32" s="434"/>
      <c r="Q32" s="29" t="s">
        <v>12</v>
      </c>
      <c r="S32" s="97"/>
      <c r="T32" s="90"/>
      <c r="U32" s="97"/>
      <c r="V32" s="90"/>
    </row>
    <row r="33" spans="1:23" ht="18.95" customHeight="1" x14ac:dyDescent="0.15">
      <c r="A33" s="383" t="s">
        <v>22</v>
      </c>
      <c r="B33" s="348"/>
      <c r="C33" s="348"/>
      <c r="D33" s="349"/>
      <c r="E33" s="675" t="s">
        <v>134</v>
      </c>
      <c r="F33" s="387" t="s">
        <v>135</v>
      </c>
      <c r="G33" s="387"/>
      <c r="H33" s="387"/>
      <c r="I33" s="387"/>
      <c r="J33" s="387"/>
      <c r="K33" s="387"/>
      <c r="L33" s="387"/>
      <c r="M33" s="387"/>
      <c r="N33" s="387"/>
      <c r="O33" s="387"/>
      <c r="P33" s="388"/>
      <c r="Q33" s="440" t="s">
        <v>23</v>
      </c>
      <c r="S33" s="277" t="str">
        <f>IF(OR(AND(E33="☐",E34="☐"),AND(E33="☑",E34="☑")),"ERROR","")</f>
        <v>ERROR</v>
      </c>
      <c r="T33" s="257" t="str">
        <f>IF(S33="ERROR","「分譲」または「賃貸」のいずれか１つを選択してください","")</f>
        <v>「分譲」または「賃貸」のいずれか１つを選択してください</v>
      </c>
      <c r="U33" s="264"/>
      <c r="V33" s="257"/>
    </row>
    <row r="34" spans="1:23" ht="18.95" customHeight="1" x14ac:dyDescent="0.15">
      <c r="A34" s="438"/>
      <c r="B34" s="439"/>
      <c r="C34" s="439"/>
      <c r="D34" s="401"/>
      <c r="E34" s="676" t="s">
        <v>134</v>
      </c>
      <c r="F34" s="275" t="s">
        <v>136</v>
      </c>
      <c r="G34" s="275"/>
      <c r="H34" s="275"/>
      <c r="I34" s="275"/>
      <c r="J34" s="275"/>
      <c r="K34" s="275"/>
      <c r="L34" s="275"/>
      <c r="M34" s="275"/>
      <c r="N34" s="275"/>
      <c r="O34" s="275"/>
      <c r="P34" s="276"/>
      <c r="Q34" s="436"/>
      <c r="S34" s="236"/>
      <c r="T34" s="239" t="str">
        <f t="shared" ref="T34:T36" si="1">IF(S34="ERROR","住宅所有者又は代理を行う者の氏名又は名称を記入してください","")</f>
        <v/>
      </c>
      <c r="U34" s="242"/>
      <c r="V34" s="239"/>
    </row>
    <row r="35" spans="1:23" ht="14.1" customHeight="1" x14ac:dyDescent="0.15">
      <c r="A35" s="265" t="s">
        <v>24</v>
      </c>
      <c r="B35" s="266"/>
      <c r="C35" s="266"/>
      <c r="D35" s="267"/>
      <c r="E35" s="441" t="s">
        <v>284</v>
      </c>
      <c r="F35" s="442"/>
      <c r="G35" s="442"/>
      <c r="H35" s="445" t="s">
        <v>227</v>
      </c>
      <c r="I35" s="445"/>
      <c r="J35" s="445"/>
      <c r="K35" s="445"/>
      <c r="L35" s="446"/>
      <c r="M35" s="447" t="s">
        <v>226</v>
      </c>
      <c r="N35" s="445"/>
      <c r="O35" s="445"/>
      <c r="P35" s="448"/>
      <c r="Q35" s="435" t="s">
        <v>23</v>
      </c>
      <c r="S35" s="234" t="str">
        <f>IF(H36="","ERROR","")</f>
        <v>ERROR</v>
      </c>
      <c r="T35" s="237" t="str">
        <f>IF(S35="ERROR","住宅の位置（住居表示）を記入してください","")</f>
        <v>住宅の位置（住居表示）を記入してください</v>
      </c>
      <c r="U35" s="240"/>
      <c r="V35" s="255"/>
    </row>
    <row r="36" spans="1:23" ht="20.100000000000001" customHeight="1" x14ac:dyDescent="0.15">
      <c r="A36" s="268"/>
      <c r="B36" s="269"/>
      <c r="C36" s="269"/>
      <c r="D36" s="270"/>
      <c r="E36" s="443"/>
      <c r="F36" s="444"/>
      <c r="G36" s="444"/>
      <c r="H36" s="677"/>
      <c r="I36" s="677"/>
      <c r="J36" s="677"/>
      <c r="K36" s="677"/>
      <c r="L36" s="677"/>
      <c r="M36" s="678"/>
      <c r="N36" s="679"/>
      <c r="O36" s="679"/>
      <c r="P36" s="680"/>
      <c r="Q36" s="436"/>
      <c r="S36" s="236"/>
      <c r="T36" s="239" t="str">
        <f t="shared" si="1"/>
        <v/>
      </c>
      <c r="U36" s="242"/>
      <c r="V36" s="256"/>
    </row>
    <row r="37" spans="1:23" s="7" customFormat="1" ht="33" customHeight="1" x14ac:dyDescent="0.15">
      <c r="A37" s="449" t="s">
        <v>25</v>
      </c>
      <c r="B37" s="450"/>
      <c r="C37" s="450"/>
      <c r="D37" s="451"/>
      <c r="E37" s="681"/>
      <c r="F37" s="682"/>
      <c r="G37" s="682"/>
      <c r="H37" s="682"/>
      <c r="I37" s="682"/>
      <c r="J37" s="682"/>
      <c r="K37" s="682"/>
      <c r="L37" s="682"/>
      <c r="M37" s="682"/>
      <c r="N37" s="682"/>
      <c r="O37" s="682"/>
      <c r="P37" s="683"/>
      <c r="Q37" s="437"/>
      <c r="S37" s="185" t="str">
        <f>IF(E37="","ERROR","")</f>
        <v>ERROR</v>
      </c>
      <c r="T37" s="210" t="str">
        <f>IF(S37="ERROR","住宅名称を記入してください","")</f>
        <v>住宅名称を記入してください</v>
      </c>
      <c r="U37" s="195"/>
      <c r="V37" s="210"/>
    </row>
    <row r="38" spans="1:23" s="7" customFormat="1" ht="12" customHeight="1" x14ac:dyDescent="0.15">
      <c r="A38" s="265" t="s">
        <v>26</v>
      </c>
      <c r="B38" s="266"/>
      <c r="C38" s="266"/>
      <c r="D38" s="267"/>
      <c r="E38" s="219" t="s">
        <v>27</v>
      </c>
      <c r="F38" s="220"/>
      <c r="G38" s="220"/>
      <c r="H38" s="221" t="s">
        <v>28</v>
      </c>
      <c r="I38" s="220"/>
      <c r="J38" s="222"/>
      <c r="K38" s="223" t="s">
        <v>29</v>
      </c>
      <c r="L38" s="220"/>
      <c r="M38" s="220"/>
      <c r="N38" s="223" t="s">
        <v>30</v>
      </c>
      <c r="O38" s="43"/>
      <c r="P38" s="43"/>
      <c r="Q38" s="690" t="s">
        <v>134</v>
      </c>
      <c r="S38" s="234" t="str">
        <f>IF(OR(AND(H39&lt;&gt;"駅",E39="線"),AND(E39&lt;&gt;"線",H39="駅"),AND(H39&lt;&gt;"駅",N39="分"),AND(N39&lt;&gt;"分",H39="駅"),AND(K39&lt;&gt;"分",H39="駅")),"ERROR","")</f>
        <v/>
      </c>
      <c r="T38" s="278" t="str">
        <f>IF(S38="ERROR","電車（路線名）・最寄駅・バス時間・徒歩時間の記入に不備があります","")</f>
        <v/>
      </c>
      <c r="U38" s="261" t="str">
        <f>IF(AND(Q38="☑",E39="線"),"ERROR","")</f>
        <v/>
      </c>
      <c r="V38" s="237" t="str">
        <f>IF(U38="ERROR","入力が不完全なまま「公開」にチェックがされています","")</f>
        <v/>
      </c>
    </row>
    <row r="39" spans="1:23" s="7" customFormat="1" ht="22.5" customHeight="1" x14ac:dyDescent="0.15">
      <c r="A39" s="282"/>
      <c r="B39" s="283"/>
      <c r="C39" s="269"/>
      <c r="D39" s="270"/>
      <c r="E39" s="684"/>
      <c r="F39" s="685"/>
      <c r="G39" s="226" t="s">
        <v>287</v>
      </c>
      <c r="H39" s="686"/>
      <c r="I39" s="687"/>
      <c r="J39" s="227" t="s">
        <v>285</v>
      </c>
      <c r="K39" s="688"/>
      <c r="L39" s="689"/>
      <c r="M39" s="224" t="s">
        <v>286</v>
      </c>
      <c r="N39" s="688"/>
      <c r="O39" s="689"/>
      <c r="P39" s="225" t="s">
        <v>286</v>
      </c>
      <c r="Q39" s="691"/>
      <c r="S39" s="236"/>
      <c r="T39" s="279" t="str">
        <f t="shared" ref="T39" si="2">IF(S39="ERROR","住宅所有者又は代理を行う者の氏名又は名称を記入してください","")</f>
        <v/>
      </c>
      <c r="U39" s="262"/>
      <c r="V39" s="239"/>
    </row>
    <row r="40" spans="1:23" ht="30" customHeight="1" x14ac:dyDescent="0.15">
      <c r="A40" s="265" t="s">
        <v>31</v>
      </c>
      <c r="B40" s="266"/>
      <c r="C40" s="372"/>
      <c r="D40" s="373"/>
      <c r="E40" s="692"/>
      <c r="F40" s="693"/>
      <c r="G40" s="693"/>
      <c r="H40" s="693"/>
      <c r="I40" s="693"/>
      <c r="J40" s="138" t="s">
        <v>146</v>
      </c>
      <c r="K40" s="694"/>
      <c r="L40" s="695"/>
      <c r="M40" s="695"/>
      <c r="N40" s="695"/>
      <c r="O40" s="695"/>
      <c r="P40" s="128" t="s">
        <v>147</v>
      </c>
      <c r="Q40" s="271" t="s">
        <v>23</v>
      </c>
      <c r="S40" s="185" t="str">
        <f>IF(OR(E40="",K40=""),"ERROR","")</f>
        <v>ERROR</v>
      </c>
      <c r="T40" s="210" t="str">
        <f>IF(S40="ERROR","住宅の構造・階数を記入してください","")</f>
        <v>住宅の構造・階数を記入してください</v>
      </c>
      <c r="U40" s="195"/>
      <c r="V40" s="210"/>
    </row>
    <row r="41" spans="1:23" s="7" customFormat="1" ht="30" customHeight="1" x14ac:dyDescent="0.15">
      <c r="A41" s="412" t="s">
        <v>32</v>
      </c>
      <c r="B41" s="413"/>
      <c r="C41" s="413"/>
      <c r="D41" s="414"/>
      <c r="E41" s="696"/>
      <c r="F41" s="697"/>
      <c r="G41" s="697"/>
      <c r="H41" s="697"/>
      <c r="I41" s="697"/>
      <c r="J41" s="697"/>
      <c r="K41" s="416" t="s">
        <v>79</v>
      </c>
      <c r="L41" s="416"/>
      <c r="M41" s="416"/>
      <c r="N41" s="416"/>
      <c r="O41" s="416"/>
      <c r="P41" s="417"/>
      <c r="Q41" s="411"/>
      <c r="S41" s="185" t="str">
        <f>IF(E41="","ERROR","")</f>
        <v>ERROR</v>
      </c>
      <c r="T41" s="210" t="str">
        <f>IF(S41="ERROR","住宅の戸数を記入してください","")</f>
        <v>住宅の戸数を記入してください</v>
      </c>
      <c r="U41" s="195"/>
      <c r="V41" s="210"/>
    </row>
    <row r="42" spans="1:23" ht="30" customHeight="1" x14ac:dyDescent="0.15">
      <c r="A42" s="371" t="s">
        <v>33</v>
      </c>
      <c r="B42" s="372"/>
      <c r="C42" s="421"/>
      <c r="D42" s="422"/>
      <c r="E42" s="419" t="s">
        <v>148</v>
      </c>
      <c r="F42" s="420"/>
      <c r="G42" s="420"/>
      <c r="H42" s="698"/>
      <c r="I42" s="698"/>
      <c r="J42" s="698"/>
      <c r="K42" s="418" t="s">
        <v>205</v>
      </c>
      <c r="L42" s="418"/>
      <c r="M42" s="699"/>
      <c r="N42" s="699"/>
      <c r="O42" s="699"/>
      <c r="P42" s="142" t="s">
        <v>188</v>
      </c>
      <c r="Q42" s="44" t="s">
        <v>34</v>
      </c>
      <c r="S42" s="185" t="str">
        <f>IF(OR(H42="",M42=""),"ERROR","")</f>
        <v>ERROR</v>
      </c>
      <c r="T42" s="210" t="str">
        <f>IF(S42="ERROR","建築確認又は計画通知の年月日と記号番号を記入してください","")</f>
        <v>建築確認又は計画通知の年月日と記号番号を記入してください</v>
      </c>
      <c r="U42" s="195"/>
      <c r="V42" s="210"/>
    </row>
    <row r="43" spans="1:23" ht="24.95" customHeight="1" x14ac:dyDescent="0.15">
      <c r="A43" s="423" t="s">
        <v>35</v>
      </c>
      <c r="B43" s="424"/>
      <c r="C43" s="398" t="s">
        <v>36</v>
      </c>
      <c r="D43" s="267"/>
      <c r="E43" s="700" t="s">
        <v>134</v>
      </c>
      <c r="F43" s="392" t="s">
        <v>137</v>
      </c>
      <c r="G43" s="392"/>
      <c r="H43" s="392"/>
      <c r="I43" s="392"/>
      <c r="J43" s="392"/>
      <c r="K43" s="392"/>
      <c r="L43" s="392"/>
      <c r="M43" s="392"/>
      <c r="N43" s="392"/>
      <c r="O43" s="392"/>
      <c r="P43" s="415"/>
      <c r="Q43" s="408" t="s">
        <v>34</v>
      </c>
      <c r="S43" s="234" t="str">
        <f>IF(OR(COUNTIF(E43:E45,"☑")=0,COUNTIF(E43:E45,"☑")&gt;=2),"ERROR","")</f>
        <v>ERROR</v>
      </c>
      <c r="T43" s="237" t="str">
        <f>IF(S43="ERROR","耐震性能について、いずれか一つにチェックしてください","")</f>
        <v>耐震性能について、いずれか一つにチェックしてください</v>
      </c>
      <c r="U43" s="240"/>
      <c r="V43" s="237"/>
    </row>
    <row r="44" spans="1:23" ht="24.95" customHeight="1" x14ac:dyDescent="0.15">
      <c r="A44" s="338"/>
      <c r="B44" s="425"/>
      <c r="C44" s="428"/>
      <c r="D44" s="350"/>
      <c r="E44" s="701" t="s">
        <v>134</v>
      </c>
      <c r="F44" s="392" t="s">
        <v>138</v>
      </c>
      <c r="G44" s="392"/>
      <c r="H44" s="392"/>
      <c r="I44" s="392"/>
      <c r="J44" s="392"/>
      <c r="K44" s="392"/>
      <c r="L44" s="392"/>
      <c r="M44" s="392"/>
      <c r="N44" s="392"/>
      <c r="O44" s="392"/>
      <c r="P44" s="415"/>
      <c r="Q44" s="409"/>
      <c r="S44" s="235"/>
      <c r="T44" s="238"/>
      <c r="U44" s="241"/>
      <c r="V44" s="238"/>
    </row>
    <row r="45" spans="1:23" ht="24.95" customHeight="1" x14ac:dyDescent="0.15">
      <c r="A45" s="426"/>
      <c r="B45" s="427"/>
      <c r="C45" s="400"/>
      <c r="D45" s="270"/>
      <c r="E45" s="701" t="s">
        <v>134</v>
      </c>
      <c r="F45" s="392" t="s">
        <v>139</v>
      </c>
      <c r="G45" s="392"/>
      <c r="H45" s="392"/>
      <c r="I45" s="392"/>
      <c r="J45" s="392"/>
      <c r="K45" s="392"/>
      <c r="L45" s="392"/>
      <c r="M45" s="392"/>
      <c r="N45" s="392"/>
      <c r="O45" s="392"/>
      <c r="P45" s="415"/>
      <c r="Q45" s="410"/>
      <c r="S45" s="236"/>
      <c r="T45" s="239"/>
      <c r="U45" s="242"/>
      <c r="V45" s="239"/>
    </row>
    <row r="46" spans="1:23" s="7" customFormat="1" ht="30" customHeight="1" x14ac:dyDescent="0.15">
      <c r="A46" s="371" t="s">
        <v>37</v>
      </c>
      <c r="B46" s="372"/>
      <c r="C46" s="450"/>
      <c r="D46" s="451"/>
      <c r="E46" s="707"/>
      <c r="F46" s="710"/>
      <c r="G46" s="710"/>
      <c r="H46" s="710"/>
      <c r="I46" s="710"/>
      <c r="J46" s="710"/>
      <c r="K46" s="711"/>
      <c r="L46" s="711"/>
      <c r="M46" s="711"/>
      <c r="N46" s="711"/>
      <c r="O46" s="711"/>
      <c r="P46" s="712"/>
      <c r="Q46" s="672" t="s">
        <v>134</v>
      </c>
      <c r="S46" s="185" t="str">
        <f>IF(AND(Q46="☑",E46=""),"ERROR","")</f>
        <v/>
      </c>
      <c r="T46" s="210" t="str">
        <f>IF(S46="ERROR","入力が不完全なまま「公開」にチェックがされています","")</f>
        <v/>
      </c>
      <c r="U46" s="195"/>
      <c r="V46" s="210"/>
    </row>
    <row r="47" spans="1:23" s="7" customFormat="1" ht="30" customHeight="1" x14ac:dyDescent="0.15">
      <c r="A47" s="371" t="s">
        <v>38</v>
      </c>
      <c r="B47" s="372"/>
      <c r="C47" s="372"/>
      <c r="D47" s="373"/>
      <c r="E47" s="713"/>
      <c r="F47" s="695"/>
      <c r="G47" s="110" t="s">
        <v>140</v>
      </c>
      <c r="H47" s="714"/>
      <c r="I47" s="714"/>
      <c r="J47" s="110" t="s">
        <v>141</v>
      </c>
      <c r="K47" s="407" t="s">
        <v>142</v>
      </c>
      <c r="L47" s="407"/>
      <c r="M47" s="407"/>
      <c r="N47" s="709"/>
      <c r="O47" s="709"/>
      <c r="P47" s="139" t="s">
        <v>141</v>
      </c>
      <c r="Q47" s="672" t="s">
        <v>134</v>
      </c>
      <c r="S47" s="185" t="str">
        <f>IF(AND(Q47="☑",OR(E47="",H47="",N47="")),"ERROR","")</f>
        <v/>
      </c>
      <c r="T47" s="210" t="str">
        <f>IF(S47="ERROR","入力が不完全なまま「公開」にチェックがされています","")</f>
        <v/>
      </c>
      <c r="U47" s="195"/>
      <c r="V47" s="210"/>
    </row>
    <row r="48" spans="1:23" s="7" customFormat="1" ht="30" customHeight="1" x14ac:dyDescent="0.15">
      <c r="A48" s="371" t="s">
        <v>39</v>
      </c>
      <c r="B48" s="372"/>
      <c r="C48" s="372"/>
      <c r="D48" s="373"/>
      <c r="E48" s="696"/>
      <c r="F48" s="697"/>
      <c r="G48" s="697"/>
      <c r="H48" s="697"/>
      <c r="I48" s="697"/>
      <c r="J48" s="111" t="s">
        <v>143</v>
      </c>
      <c r="K48" s="708"/>
      <c r="L48" s="140" t="s">
        <v>144</v>
      </c>
      <c r="M48" s="708"/>
      <c r="N48" s="405" t="s">
        <v>145</v>
      </c>
      <c r="O48" s="405"/>
      <c r="P48" s="406"/>
      <c r="Q48" s="672" t="s">
        <v>134</v>
      </c>
      <c r="S48" s="185" t="str">
        <f>IF(AND(Q48="☑",OR(E48="",K48="",M48="")),"ERROR","")</f>
        <v/>
      </c>
      <c r="T48" s="210" t="str">
        <f>IF(S48="ERROR","入力が不完全なまま「公開」にチェックがされています","")</f>
        <v/>
      </c>
      <c r="U48" s="195"/>
      <c r="V48" s="210"/>
      <c r="W48" s="132"/>
    </row>
    <row r="49" spans="1:23" s="7" customFormat="1" ht="30" customHeight="1" x14ac:dyDescent="0.15">
      <c r="A49" s="371" t="s">
        <v>40</v>
      </c>
      <c r="B49" s="372"/>
      <c r="C49" s="372"/>
      <c r="D49" s="373"/>
      <c r="E49" s="706"/>
      <c r="F49" s="706"/>
      <c r="G49" s="706"/>
      <c r="H49" s="706"/>
      <c r="I49" s="706"/>
      <c r="J49" s="706"/>
      <c r="K49" s="706"/>
      <c r="L49" s="706"/>
      <c r="M49" s="706"/>
      <c r="N49" s="706"/>
      <c r="O49" s="706"/>
      <c r="P49" s="707"/>
      <c r="Q49" s="672" t="s">
        <v>134</v>
      </c>
      <c r="S49" s="185" t="str">
        <f>IF(AND(Q49="☑",E49=""),"ERROR","")</f>
        <v/>
      </c>
      <c r="T49" s="210" t="str">
        <f>IF(S49="ERROR","入力が不完全なまま「公開」にチェックがされています","")</f>
        <v/>
      </c>
      <c r="U49" s="195"/>
      <c r="V49" s="210"/>
    </row>
    <row r="50" spans="1:23" ht="40.5" customHeight="1" thickBot="1" x14ac:dyDescent="0.2">
      <c r="A50" s="371" t="s">
        <v>41</v>
      </c>
      <c r="B50" s="372"/>
      <c r="C50" s="372"/>
      <c r="D50" s="373"/>
      <c r="E50" s="704"/>
      <c r="F50" s="704"/>
      <c r="G50" s="704"/>
      <c r="H50" s="704"/>
      <c r="I50" s="704"/>
      <c r="J50" s="704"/>
      <c r="K50" s="704"/>
      <c r="L50" s="704"/>
      <c r="M50" s="704"/>
      <c r="N50" s="704"/>
      <c r="O50" s="704"/>
      <c r="P50" s="705"/>
      <c r="Q50" s="672" t="s">
        <v>134</v>
      </c>
      <c r="S50" s="186" t="str">
        <f>IF(AND(Q50="☑",E50=""),"ERROR","")</f>
        <v/>
      </c>
      <c r="T50" s="208" t="str">
        <f>IF(S50="ERROR","入力が不完全なまま「公開」にチェックがされています","")</f>
        <v/>
      </c>
      <c r="U50" s="196"/>
      <c r="V50" s="208"/>
    </row>
    <row r="51" spans="1:23" ht="33" customHeight="1" thickBot="1" x14ac:dyDescent="0.2">
      <c r="A51" s="482" t="s">
        <v>42</v>
      </c>
      <c r="B51" s="483"/>
      <c r="C51" s="483"/>
      <c r="D51" s="484"/>
      <c r="E51" s="702"/>
      <c r="F51" s="702"/>
      <c r="G51" s="702"/>
      <c r="H51" s="702"/>
      <c r="I51" s="702"/>
      <c r="J51" s="702"/>
      <c r="K51" s="702"/>
      <c r="L51" s="702"/>
      <c r="M51" s="702"/>
      <c r="N51" s="702"/>
      <c r="O51" s="702"/>
      <c r="P51" s="703"/>
      <c r="Q51" s="45" t="s">
        <v>34</v>
      </c>
      <c r="R51" s="177"/>
      <c r="S51" s="92"/>
      <c r="T51" s="91"/>
      <c r="U51" s="92"/>
      <c r="V51" s="91"/>
    </row>
    <row r="52" spans="1:23" ht="23.25" customHeight="1" x14ac:dyDescent="0.15">
      <c r="A52" s="27" t="s">
        <v>18</v>
      </c>
      <c r="B52" s="46"/>
      <c r="C52" s="47"/>
      <c r="D52" s="47"/>
      <c r="E52" s="48"/>
      <c r="F52" s="37"/>
      <c r="G52" s="37"/>
      <c r="H52" s="34"/>
      <c r="I52" s="37"/>
      <c r="J52" s="37"/>
      <c r="K52" s="37"/>
      <c r="L52" s="37"/>
      <c r="M52" s="37"/>
      <c r="N52" s="37"/>
      <c r="O52" s="37"/>
      <c r="P52" s="37"/>
      <c r="S52" s="277" t="str">
        <f>IF(別記様式第1号!E28="","ERROR","")</f>
        <v>ERROR</v>
      </c>
      <c r="T52" s="257" t="str">
        <f>IF(S52="ERROR","非常用電源設備または防災活動の登録基準を満たすように記入してください","")</f>
        <v>非常用電源設備または防災活動の登録基準を満たすように記入してください</v>
      </c>
      <c r="U52" s="264"/>
      <c r="V52" s="511"/>
    </row>
    <row r="53" spans="1:23" ht="13.5" customHeight="1" x14ac:dyDescent="0.15">
      <c r="A53" s="46"/>
      <c r="B53" s="49"/>
      <c r="C53" s="35"/>
      <c r="D53" s="35"/>
      <c r="E53" s="75"/>
      <c r="F53" s="50"/>
      <c r="G53" s="50"/>
      <c r="H53" s="50"/>
      <c r="I53" s="50"/>
      <c r="J53" s="50"/>
      <c r="K53" s="50"/>
      <c r="L53" s="50"/>
      <c r="M53" s="50"/>
      <c r="N53" s="50"/>
      <c r="O53" s="50"/>
      <c r="P53" s="50"/>
      <c r="S53" s="235"/>
      <c r="T53" s="238"/>
      <c r="U53" s="241"/>
      <c r="V53" s="411"/>
    </row>
    <row r="54" spans="1:23" ht="12.6" customHeight="1" x14ac:dyDescent="0.15">
      <c r="A54" s="34"/>
      <c r="S54" s="235"/>
      <c r="T54" s="238"/>
      <c r="U54" s="241"/>
      <c r="V54" s="411"/>
    </row>
    <row r="55" spans="1:23" s="53" customFormat="1" ht="18.75" customHeight="1" thickBot="1" x14ac:dyDescent="0.2">
      <c r="A55" s="38" t="s">
        <v>43</v>
      </c>
      <c r="B55" s="39"/>
      <c r="C55" s="51"/>
      <c r="D55" s="51"/>
      <c r="E55" s="51"/>
      <c r="F55" s="51"/>
      <c r="G55" s="51"/>
      <c r="H55" s="51"/>
      <c r="I55" s="51"/>
      <c r="J55" s="51"/>
      <c r="K55" s="51"/>
      <c r="L55" s="51"/>
      <c r="M55" s="51"/>
      <c r="N55" s="51"/>
      <c r="O55" s="51"/>
      <c r="P55" s="51"/>
      <c r="Q55" s="52"/>
      <c r="S55" s="252"/>
      <c r="T55" s="253"/>
      <c r="U55" s="254"/>
      <c r="V55" s="503"/>
    </row>
    <row r="56" spans="1:23" ht="37.15" customHeight="1" x14ac:dyDescent="0.15">
      <c r="B56" s="715" t="s">
        <v>278</v>
      </c>
      <c r="C56" s="716"/>
      <c r="D56" s="716"/>
      <c r="E56" s="716"/>
      <c r="F56" s="716"/>
      <c r="G56" s="716"/>
      <c r="H56" s="716"/>
      <c r="I56" s="716"/>
      <c r="J56" s="716"/>
      <c r="K56" s="716"/>
      <c r="L56" s="716"/>
      <c r="M56" s="716"/>
      <c r="N56" s="716"/>
      <c r="O56" s="716"/>
      <c r="P56" s="717"/>
      <c r="Q56" s="460" t="s">
        <v>6</v>
      </c>
      <c r="S56" s="263"/>
      <c r="T56" s="494"/>
      <c r="U56" s="263"/>
      <c r="V56" s="258"/>
      <c r="W56" s="3"/>
    </row>
    <row r="57" spans="1:23" ht="37.15" customHeight="1" x14ac:dyDescent="0.15">
      <c r="B57" s="718"/>
      <c r="C57" s="719"/>
      <c r="D57" s="719"/>
      <c r="E57" s="719"/>
      <c r="F57" s="719"/>
      <c r="G57" s="719"/>
      <c r="H57" s="719"/>
      <c r="I57" s="719"/>
      <c r="J57" s="719"/>
      <c r="K57" s="719"/>
      <c r="L57" s="719"/>
      <c r="M57" s="719"/>
      <c r="N57" s="719"/>
      <c r="O57" s="719"/>
      <c r="P57" s="720"/>
      <c r="Q57" s="409"/>
      <c r="S57" s="263"/>
      <c r="T57" s="494"/>
      <c r="U57" s="263"/>
      <c r="V57" s="259"/>
    </row>
    <row r="58" spans="1:23" ht="37.15" customHeight="1" x14ac:dyDescent="0.15">
      <c r="B58" s="718"/>
      <c r="C58" s="719"/>
      <c r="D58" s="719"/>
      <c r="E58" s="719"/>
      <c r="F58" s="719"/>
      <c r="G58" s="719"/>
      <c r="H58" s="719"/>
      <c r="I58" s="719"/>
      <c r="J58" s="719"/>
      <c r="K58" s="719"/>
      <c r="L58" s="719"/>
      <c r="M58" s="719"/>
      <c r="N58" s="719"/>
      <c r="O58" s="719"/>
      <c r="P58" s="720"/>
      <c r="Q58" s="409"/>
      <c r="S58" s="263"/>
      <c r="T58" s="494"/>
      <c r="U58" s="263"/>
      <c r="V58" s="259"/>
    </row>
    <row r="59" spans="1:23" ht="37.15" customHeight="1" x14ac:dyDescent="0.15">
      <c r="B59" s="718"/>
      <c r="C59" s="719"/>
      <c r="D59" s="719"/>
      <c r="E59" s="719"/>
      <c r="F59" s="719"/>
      <c r="G59" s="719"/>
      <c r="H59" s="719"/>
      <c r="I59" s="719"/>
      <c r="J59" s="719"/>
      <c r="K59" s="719"/>
      <c r="L59" s="719"/>
      <c r="M59" s="719"/>
      <c r="N59" s="719"/>
      <c r="O59" s="719"/>
      <c r="P59" s="720"/>
      <c r="Q59" s="409"/>
      <c r="S59" s="263"/>
      <c r="T59" s="494"/>
      <c r="U59" s="263"/>
      <c r="V59" s="259"/>
    </row>
    <row r="60" spans="1:23" ht="37.15" customHeight="1" x14ac:dyDescent="0.15">
      <c r="B60" s="718"/>
      <c r="C60" s="719"/>
      <c r="D60" s="719"/>
      <c r="E60" s="719"/>
      <c r="F60" s="719"/>
      <c r="G60" s="719"/>
      <c r="H60" s="719"/>
      <c r="I60" s="719"/>
      <c r="J60" s="719"/>
      <c r="K60" s="719"/>
      <c r="L60" s="719"/>
      <c r="M60" s="719"/>
      <c r="N60" s="719"/>
      <c r="O60" s="719"/>
      <c r="P60" s="720"/>
      <c r="Q60" s="409"/>
      <c r="S60" s="263"/>
      <c r="T60" s="494"/>
      <c r="U60" s="263"/>
      <c r="V60" s="259"/>
    </row>
    <row r="61" spans="1:23" ht="37.15" customHeight="1" x14ac:dyDescent="0.15">
      <c r="B61" s="718"/>
      <c r="C61" s="719"/>
      <c r="D61" s="719"/>
      <c r="E61" s="719"/>
      <c r="F61" s="719"/>
      <c r="G61" s="719"/>
      <c r="H61" s="719"/>
      <c r="I61" s="719"/>
      <c r="J61" s="719"/>
      <c r="K61" s="719"/>
      <c r="L61" s="719"/>
      <c r="M61" s="719"/>
      <c r="N61" s="719"/>
      <c r="O61" s="719"/>
      <c r="P61" s="720"/>
      <c r="Q61" s="409"/>
      <c r="S61" s="263"/>
      <c r="T61" s="494"/>
      <c r="U61" s="263"/>
      <c r="V61" s="259"/>
    </row>
    <row r="62" spans="1:23" ht="37.15" customHeight="1" x14ac:dyDescent="0.15">
      <c r="B62" s="718"/>
      <c r="C62" s="719"/>
      <c r="D62" s="719"/>
      <c r="E62" s="719"/>
      <c r="F62" s="719"/>
      <c r="G62" s="719"/>
      <c r="H62" s="719"/>
      <c r="I62" s="719"/>
      <c r="J62" s="719"/>
      <c r="K62" s="719"/>
      <c r="L62" s="719"/>
      <c r="M62" s="719"/>
      <c r="N62" s="719"/>
      <c r="O62" s="719"/>
      <c r="P62" s="720"/>
      <c r="Q62" s="409"/>
      <c r="S62" s="263"/>
      <c r="T62" s="494"/>
      <c r="U62" s="263"/>
      <c r="V62" s="259"/>
    </row>
    <row r="63" spans="1:23" ht="27" customHeight="1" x14ac:dyDescent="0.15">
      <c r="B63" s="718"/>
      <c r="C63" s="719"/>
      <c r="D63" s="719"/>
      <c r="E63" s="719"/>
      <c r="F63" s="719"/>
      <c r="G63" s="719"/>
      <c r="H63" s="719"/>
      <c r="I63" s="719"/>
      <c r="J63" s="719"/>
      <c r="K63" s="719"/>
      <c r="L63" s="719"/>
      <c r="M63" s="719"/>
      <c r="N63" s="719"/>
      <c r="O63" s="719"/>
      <c r="P63" s="720"/>
      <c r="Q63" s="409"/>
      <c r="S63" s="263"/>
      <c r="T63" s="494"/>
      <c r="U63" s="263"/>
      <c r="V63" s="259"/>
    </row>
    <row r="64" spans="1:23" ht="21.6" customHeight="1" thickBot="1" x14ac:dyDescent="0.2">
      <c r="B64" s="721"/>
      <c r="C64" s="722"/>
      <c r="D64" s="722"/>
      <c r="E64" s="722"/>
      <c r="F64" s="722"/>
      <c r="G64" s="722"/>
      <c r="H64" s="722"/>
      <c r="I64" s="722"/>
      <c r="J64" s="722"/>
      <c r="K64" s="722"/>
      <c r="L64" s="722"/>
      <c r="M64" s="722"/>
      <c r="N64" s="722"/>
      <c r="O64" s="722"/>
      <c r="P64" s="723"/>
      <c r="Q64" s="461"/>
      <c r="S64" s="263"/>
      <c r="T64" s="494"/>
      <c r="U64" s="263"/>
      <c r="V64" s="260"/>
    </row>
    <row r="65" spans="1:25" ht="19.899999999999999" customHeight="1" x14ac:dyDescent="0.15">
      <c r="B65" s="82"/>
      <c r="C65" s="82"/>
      <c r="D65" s="82"/>
      <c r="E65" s="82"/>
      <c r="F65" s="3"/>
      <c r="G65" s="3"/>
      <c r="H65" s="3"/>
      <c r="I65" s="3"/>
      <c r="K65" s="3"/>
      <c r="L65" s="3"/>
      <c r="M65" s="3"/>
      <c r="N65" s="3"/>
      <c r="O65" s="3"/>
      <c r="P65" s="3"/>
      <c r="S65" s="97"/>
      <c r="T65" s="90"/>
      <c r="U65" s="92"/>
      <c r="V65" s="90"/>
    </row>
    <row r="66" spans="1:25" ht="15" customHeight="1" x14ac:dyDescent="0.15">
      <c r="A66" s="432" t="s">
        <v>44</v>
      </c>
      <c r="B66" s="432"/>
      <c r="C66" s="432"/>
      <c r="D66" s="432"/>
      <c r="E66" s="432"/>
      <c r="F66" s="432"/>
      <c r="G66" s="432"/>
      <c r="H66" s="432"/>
      <c r="I66" s="432"/>
      <c r="J66" s="432"/>
      <c r="K66" s="432"/>
      <c r="L66" s="432"/>
      <c r="M66" s="432"/>
      <c r="N66" s="432"/>
      <c r="O66" s="432"/>
      <c r="P66" s="432"/>
      <c r="S66" s="97"/>
      <c r="T66" s="90"/>
      <c r="U66" s="97"/>
      <c r="V66" s="90"/>
    </row>
    <row r="67" spans="1:25" ht="23.25" customHeight="1" x14ac:dyDescent="0.15">
      <c r="A67" s="495" t="s">
        <v>80</v>
      </c>
      <c r="B67" s="495"/>
      <c r="C67" s="495"/>
      <c r="D67" s="495"/>
      <c r="E67" s="495"/>
      <c r="F67" s="495"/>
      <c r="G67" s="495"/>
      <c r="H67" s="495"/>
      <c r="I67" s="495"/>
      <c r="J67" s="495"/>
      <c r="K67" s="495"/>
      <c r="L67" s="495"/>
      <c r="M67" s="495"/>
      <c r="N67" s="495"/>
      <c r="O67" s="495"/>
      <c r="P67" s="495"/>
      <c r="Q67" s="495"/>
      <c r="S67" s="97"/>
      <c r="T67" s="90"/>
      <c r="U67" s="97"/>
      <c r="V67" s="90"/>
    </row>
    <row r="68" spans="1:25" ht="37.9" customHeight="1" thickBot="1" x14ac:dyDescent="0.2">
      <c r="A68" s="496" t="s">
        <v>45</v>
      </c>
      <c r="B68" s="496"/>
      <c r="C68" s="496"/>
      <c r="D68" s="496"/>
      <c r="E68" s="496"/>
      <c r="F68" s="496"/>
      <c r="G68" s="496"/>
      <c r="H68" s="496"/>
      <c r="I68" s="496"/>
      <c r="J68" s="496"/>
      <c r="K68" s="496"/>
      <c r="L68" s="496"/>
      <c r="M68" s="496"/>
      <c r="N68" s="496"/>
      <c r="O68" s="496"/>
      <c r="P68" s="497"/>
      <c r="Q68" s="29" t="s">
        <v>12</v>
      </c>
      <c r="S68" s="97"/>
      <c r="T68" s="90"/>
      <c r="U68" s="97"/>
      <c r="V68" s="90"/>
    </row>
    <row r="69" spans="1:25" ht="33" customHeight="1" x14ac:dyDescent="0.15">
      <c r="A69" s="383" t="s">
        <v>46</v>
      </c>
      <c r="B69" s="348"/>
      <c r="C69" s="348"/>
      <c r="D69" s="349"/>
      <c r="E69" s="724"/>
      <c r="F69" s="112" t="s">
        <v>234</v>
      </c>
      <c r="G69" s="725" t="s">
        <v>134</v>
      </c>
      <c r="H69" s="498" t="s">
        <v>279</v>
      </c>
      <c r="I69" s="498"/>
      <c r="J69" s="725" t="s">
        <v>134</v>
      </c>
      <c r="K69" s="499" t="s">
        <v>282</v>
      </c>
      <c r="L69" s="499"/>
      <c r="M69" s="499"/>
      <c r="N69" s="725" t="s">
        <v>134</v>
      </c>
      <c r="O69" s="499" t="s">
        <v>149</v>
      </c>
      <c r="P69" s="500"/>
      <c r="Q69" s="54" t="s">
        <v>23</v>
      </c>
      <c r="S69" s="188" t="str">
        <f>IF(AND(E69&gt;=1,E72=0),"ERROR","")</f>
        <v/>
      </c>
      <c r="T69" s="209" t="str">
        <f>IF(S69="ERROR","給水ポンプとエレベーターの両方を稼働できることが必要です","")</f>
        <v/>
      </c>
      <c r="U69" s="197" t="str">
        <f>IF(AND(E69&gt;=1,OR(COUNTIF(G69:N69,"☑")=0,COUNTIF(G69:N69,"☑")&gt;=2)),"ERROR","")</f>
        <v/>
      </c>
      <c r="V69" s="209" t="str">
        <f>IF(U69="ERROR","運転方法を１つだけ選択してください","")</f>
        <v/>
      </c>
      <c r="X69" s="133"/>
    </row>
    <row r="70" spans="1:25" s="7" customFormat="1" ht="33" customHeight="1" x14ac:dyDescent="0.15">
      <c r="A70" s="282"/>
      <c r="B70" s="283"/>
      <c r="C70" s="283"/>
      <c r="D70" s="350"/>
      <c r="E70" s="726"/>
      <c r="F70" s="727"/>
      <c r="G70" s="727"/>
      <c r="H70" s="727"/>
      <c r="I70" s="727"/>
      <c r="J70" s="727"/>
      <c r="K70" s="727"/>
      <c r="L70" s="288" t="s">
        <v>150</v>
      </c>
      <c r="M70" s="288"/>
      <c r="N70" s="288"/>
      <c r="O70" s="288"/>
      <c r="P70" s="289"/>
      <c r="Q70" s="55" t="s">
        <v>34</v>
      </c>
      <c r="S70" s="189" t="str">
        <f>IF(AND(E69&gt;=1,E70=""),"ERROR","")</f>
        <v/>
      </c>
      <c r="T70" s="210" t="str">
        <f>IF(S70="ERROR","給水ポンプの稼働に要する電力を記入してください","")</f>
        <v/>
      </c>
      <c r="U70" s="198"/>
      <c r="V70" s="210"/>
      <c r="X70" s="132"/>
    </row>
    <row r="71" spans="1:25" s="7" customFormat="1" ht="33" customHeight="1" thickBot="1" x14ac:dyDescent="0.2">
      <c r="A71" s="268"/>
      <c r="B71" s="269"/>
      <c r="C71" s="269"/>
      <c r="D71" s="270"/>
      <c r="E71" s="280" t="s">
        <v>151</v>
      </c>
      <c r="F71" s="281"/>
      <c r="G71" s="281"/>
      <c r="H71" s="728"/>
      <c r="I71" s="218" t="s">
        <v>267</v>
      </c>
      <c r="J71" s="290" t="s">
        <v>268</v>
      </c>
      <c r="K71" s="290"/>
      <c r="L71" s="290"/>
      <c r="M71" s="729"/>
      <c r="N71" s="178" t="s">
        <v>266</v>
      </c>
      <c r="O71" s="730"/>
      <c r="P71" s="109" t="s">
        <v>152</v>
      </c>
      <c r="Q71" s="78" t="s">
        <v>34</v>
      </c>
      <c r="S71" s="190" t="str">
        <f>IF(AND(E69&gt;=1,OR(H71="",M71="XX:YY",O71="XX:YY")),"ERROR","")</f>
        <v/>
      </c>
      <c r="T71" s="208" t="str">
        <f>IF(S71="ERROR","一日の稼働時間と想定する時間帯を記入してください","")</f>
        <v/>
      </c>
      <c r="U71" s="199"/>
      <c r="V71" s="208"/>
    </row>
    <row r="72" spans="1:25" s="7" customFormat="1" ht="33" customHeight="1" x14ac:dyDescent="0.15">
      <c r="A72" s="265" t="s">
        <v>47</v>
      </c>
      <c r="B72" s="266"/>
      <c r="C72" s="266"/>
      <c r="D72" s="267"/>
      <c r="E72" s="731"/>
      <c r="F72" s="149" t="s">
        <v>234</v>
      </c>
      <c r="G72" s="732" t="s">
        <v>134</v>
      </c>
      <c r="H72" s="285" t="s">
        <v>279</v>
      </c>
      <c r="I72" s="285"/>
      <c r="J72" s="732" t="s">
        <v>134</v>
      </c>
      <c r="K72" s="286" t="s">
        <v>283</v>
      </c>
      <c r="L72" s="286"/>
      <c r="M72" s="286"/>
      <c r="N72" s="732" t="s">
        <v>134</v>
      </c>
      <c r="O72" s="286" t="s">
        <v>153</v>
      </c>
      <c r="P72" s="287"/>
      <c r="Q72" s="56" t="s">
        <v>23</v>
      </c>
      <c r="S72" s="188" t="str">
        <f>IF(AND(E72&gt;=1,E69=0),"ERROR","")</f>
        <v/>
      </c>
      <c r="T72" s="209" t="str">
        <f>IF(S72="ERROR","給水ポンプとエレベーターの両方を稼働できることが必要です","")</f>
        <v/>
      </c>
      <c r="U72" s="197" t="str">
        <f>IF(AND(E72&gt;=1,OR(COUNTIF(G72:N72,"☑")=0,COUNTIF(G72:N72,"☑")&gt;=2)),"ERROR","")</f>
        <v/>
      </c>
      <c r="V72" s="209" t="str">
        <f>IF(U72="ERROR","運転方法を１つだけ選択してください","")</f>
        <v/>
      </c>
    </row>
    <row r="73" spans="1:25" s="7" customFormat="1" ht="33" customHeight="1" x14ac:dyDescent="0.15">
      <c r="A73" s="282"/>
      <c r="B73" s="283"/>
      <c r="C73" s="283"/>
      <c r="D73" s="284"/>
      <c r="E73" s="726"/>
      <c r="F73" s="727"/>
      <c r="G73" s="727"/>
      <c r="H73" s="727"/>
      <c r="I73" s="727"/>
      <c r="J73" s="727"/>
      <c r="K73" s="727"/>
      <c r="L73" s="288" t="s">
        <v>154</v>
      </c>
      <c r="M73" s="288"/>
      <c r="N73" s="288"/>
      <c r="O73" s="288"/>
      <c r="P73" s="289"/>
      <c r="Q73" s="55" t="s">
        <v>34</v>
      </c>
      <c r="S73" s="189" t="str">
        <f>IF(AND(E72&gt;=1,E73=""),"ERROR","")</f>
        <v/>
      </c>
      <c r="T73" s="210" t="str">
        <f>IF(S73="ERROR","給水ポンプの稼働に要する電力を記入してください","")</f>
        <v/>
      </c>
      <c r="U73" s="198"/>
      <c r="V73" s="210"/>
    </row>
    <row r="74" spans="1:25" s="7" customFormat="1" ht="33" customHeight="1" thickBot="1" x14ac:dyDescent="0.2">
      <c r="A74" s="268"/>
      <c r="B74" s="269"/>
      <c r="C74" s="269"/>
      <c r="D74" s="270"/>
      <c r="E74" s="280" t="s">
        <v>156</v>
      </c>
      <c r="F74" s="281"/>
      <c r="G74" s="281"/>
      <c r="H74" s="728"/>
      <c r="I74" s="218" t="s">
        <v>269</v>
      </c>
      <c r="J74" s="290" t="s">
        <v>270</v>
      </c>
      <c r="K74" s="290"/>
      <c r="L74" s="290"/>
      <c r="M74" s="733"/>
      <c r="N74" s="176" t="s">
        <v>266</v>
      </c>
      <c r="O74" s="734"/>
      <c r="P74" s="113" t="s">
        <v>155</v>
      </c>
      <c r="Q74" s="80" t="s">
        <v>6</v>
      </c>
      <c r="S74" s="190" t="str">
        <f>IF(AND(E72&gt;=1,OR(H74="",M74="XX:YY",O74="XX:YY")),"ERROR","")</f>
        <v/>
      </c>
      <c r="T74" s="208" t="str">
        <f>IF(S74="ERROR","一日の稼働時間と想定する時間帯を記入してください","")</f>
        <v/>
      </c>
      <c r="U74" s="199"/>
      <c r="V74" s="208"/>
    </row>
    <row r="75" spans="1:25" ht="33" customHeight="1" x14ac:dyDescent="0.15">
      <c r="A75" s="265" t="s">
        <v>48</v>
      </c>
      <c r="B75" s="266"/>
      <c r="C75" s="266"/>
      <c r="D75" s="267"/>
      <c r="E75" s="735" t="s">
        <v>134</v>
      </c>
      <c r="F75" s="285" t="s">
        <v>157</v>
      </c>
      <c r="G75" s="285"/>
      <c r="H75" s="736" t="s">
        <v>134</v>
      </c>
      <c r="I75" s="285" t="s">
        <v>204</v>
      </c>
      <c r="J75" s="285"/>
      <c r="K75" s="737"/>
      <c r="L75" s="737"/>
      <c r="M75" s="737"/>
      <c r="N75" s="737"/>
      <c r="O75" s="737"/>
      <c r="P75" s="129" t="s">
        <v>152</v>
      </c>
      <c r="Q75" s="30" t="s">
        <v>23</v>
      </c>
      <c r="S75" s="188" t="str">
        <f>IF(AND(E69&gt;=1,OR(COUNTIF(E75:H75,"☑")=0,COUNTIF(E75:H75,"☑")=2)),"ERROR","")</f>
        <v/>
      </c>
      <c r="T75" s="209" t="str">
        <f>IF(S75="ERROR","「無し」または「有り」のいずれか１つを選択してください","")</f>
        <v/>
      </c>
      <c r="U75" s="197" t="str">
        <f>IF(AND(H75="☑",K75=""),"ERROR","")</f>
        <v/>
      </c>
      <c r="V75" s="209" t="str">
        <f>IF(U75="ERROR","「有り」の場合、設備機器の名称を記入してください","")</f>
        <v/>
      </c>
    </row>
    <row r="76" spans="1:25" ht="33" customHeight="1" thickBot="1" x14ac:dyDescent="0.2">
      <c r="A76" s="268"/>
      <c r="B76" s="269"/>
      <c r="C76" s="269"/>
      <c r="D76" s="270"/>
      <c r="E76" s="280" t="s">
        <v>158</v>
      </c>
      <c r="F76" s="281"/>
      <c r="G76" s="281"/>
      <c r="H76" s="281"/>
      <c r="I76" s="738"/>
      <c r="J76" s="738"/>
      <c r="K76" s="738"/>
      <c r="L76" s="291" t="s">
        <v>154</v>
      </c>
      <c r="M76" s="291"/>
      <c r="N76" s="291"/>
      <c r="O76" s="291"/>
      <c r="P76" s="292"/>
      <c r="Q76" s="80" t="s">
        <v>34</v>
      </c>
      <c r="S76" s="191" t="str">
        <f>IF(AND(H75="☑",I76=""),"ERROR","")</f>
        <v/>
      </c>
      <c r="T76" s="208" t="str">
        <f>IF(S76="ERROR","使用する電力（概算）を記入してください","")</f>
        <v/>
      </c>
      <c r="U76" s="200"/>
      <c r="V76" s="208"/>
      <c r="Y76" s="133"/>
    </row>
    <row r="77" spans="1:25" ht="17.100000000000001" customHeight="1" x14ac:dyDescent="0.15">
      <c r="A77" s="265" t="s">
        <v>49</v>
      </c>
      <c r="B77" s="266"/>
      <c r="C77" s="266"/>
      <c r="D77" s="267"/>
      <c r="E77" s="739" t="s">
        <v>134</v>
      </c>
      <c r="F77" s="273" t="s">
        <v>160</v>
      </c>
      <c r="G77" s="273"/>
      <c r="H77" s="273"/>
      <c r="I77" s="740"/>
      <c r="J77" s="740"/>
      <c r="K77" s="273" t="s">
        <v>159</v>
      </c>
      <c r="L77" s="273"/>
      <c r="M77" s="273"/>
      <c r="N77" s="273"/>
      <c r="O77" s="273"/>
      <c r="P77" s="274"/>
      <c r="Q77" s="271" t="s">
        <v>23</v>
      </c>
      <c r="S77" s="243" t="str">
        <f>IF(AND(OR(E69&gt;=1,E72&gt;=1),OR(COUNTIF(E77:E78,"☑")=0,COUNTIF(E77:E78,"☑")=2)),"ERROR","")</f>
        <v/>
      </c>
      <c r="T77" s="245" t="str">
        <f>IF(S77="ERROR","「稼働計画日数」または「常用」のいずれか１つを選択してください","")</f>
        <v/>
      </c>
      <c r="U77" s="247" t="str">
        <f>IF(AND(E77="☑",I77=""),"ERROR","")</f>
        <v/>
      </c>
      <c r="V77" s="245" t="str">
        <f>IF(U77="ERROR","稼働計画日数を記入してください","")</f>
        <v/>
      </c>
    </row>
    <row r="78" spans="1:25" ht="17.100000000000001" customHeight="1" thickBot="1" x14ac:dyDescent="0.2">
      <c r="A78" s="268"/>
      <c r="B78" s="269"/>
      <c r="C78" s="269"/>
      <c r="D78" s="270"/>
      <c r="E78" s="676" t="s">
        <v>134</v>
      </c>
      <c r="F78" s="275" t="s">
        <v>161</v>
      </c>
      <c r="G78" s="275"/>
      <c r="H78" s="275"/>
      <c r="I78" s="275"/>
      <c r="J78" s="275"/>
      <c r="K78" s="275"/>
      <c r="L78" s="275"/>
      <c r="M78" s="275"/>
      <c r="N78" s="275"/>
      <c r="O78" s="275"/>
      <c r="P78" s="276"/>
      <c r="Q78" s="272"/>
      <c r="S78" s="244"/>
      <c r="T78" s="246" t="str">
        <f t="shared" ref="T78" si="3">IF(S78="ERROR","使用する電力（概算）を記入してください","")</f>
        <v/>
      </c>
      <c r="U78" s="248"/>
      <c r="V78" s="246" t="str">
        <f t="shared" ref="V78" si="4">IF(U78="ERROR","使用する電力（概算）を記入してください","")</f>
        <v/>
      </c>
    </row>
    <row r="79" spans="1:25" ht="21" customHeight="1" x14ac:dyDescent="0.15">
      <c r="A79" s="473" t="s">
        <v>50</v>
      </c>
      <c r="B79" s="474"/>
      <c r="C79" s="474"/>
      <c r="D79" s="399"/>
      <c r="E79" s="741" t="s">
        <v>134</v>
      </c>
      <c r="F79" s="273" t="s">
        <v>162</v>
      </c>
      <c r="G79" s="273"/>
      <c r="H79" s="273"/>
      <c r="I79" s="273"/>
      <c r="J79" s="273"/>
      <c r="K79" s="742"/>
      <c r="L79" s="120" t="s">
        <v>167</v>
      </c>
      <c r="M79" s="743"/>
      <c r="N79" s="120" t="s">
        <v>166</v>
      </c>
      <c r="O79" s="743"/>
      <c r="P79" s="120" t="s">
        <v>164</v>
      </c>
      <c r="Q79" s="271" t="s">
        <v>23</v>
      </c>
      <c r="S79" s="243" t="str">
        <f>IF(AND(OR(E69&gt;=1,E72&gt;=1),OR(COUNTIF(E79:E80,"☑")=0,COUNTIF(E79:E80,"☑")=2)),"ERROR","")</f>
        <v/>
      </c>
      <c r="T79" s="245" t="str">
        <f>IF(S79="ERROR","「計画どおりに稼働した」または「未実施・稼働確認予定」のいずれか１つを選択してください","")</f>
        <v/>
      </c>
      <c r="U79" s="247" t="str">
        <f>IF(OR(AND(E79="☑",OR(K79=0,M79=0,O79=0)),AND(E80="☑",OR(K80=0,M80=0))),"ERROR","")</f>
        <v/>
      </c>
      <c r="V79" s="245" t="str">
        <f>IF(U77="ERROR","稼働確認年月日（予定の場合は年月）を記入してください","")</f>
        <v/>
      </c>
    </row>
    <row r="80" spans="1:25" ht="21" customHeight="1" x14ac:dyDescent="0.15">
      <c r="A80" s="384"/>
      <c r="B80" s="385"/>
      <c r="C80" s="385"/>
      <c r="D80" s="350"/>
      <c r="E80" s="741" t="s">
        <v>134</v>
      </c>
      <c r="F80" s="361" t="s">
        <v>163</v>
      </c>
      <c r="G80" s="361"/>
      <c r="H80" s="361"/>
      <c r="I80" s="361"/>
      <c r="J80" s="361"/>
      <c r="K80" s="743"/>
      <c r="L80" s="120" t="s">
        <v>167</v>
      </c>
      <c r="M80" s="743"/>
      <c r="N80" s="361" t="s">
        <v>168</v>
      </c>
      <c r="O80" s="361"/>
      <c r="P80" s="363"/>
      <c r="Q80" s="411"/>
      <c r="S80" s="249"/>
      <c r="T80" s="250"/>
      <c r="U80" s="251"/>
      <c r="V80" s="250"/>
    </row>
    <row r="81" spans="1:22" s="7" customFormat="1" ht="21" customHeight="1" thickBot="1" x14ac:dyDescent="0.2">
      <c r="A81" s="386"/>
      <c r="B81" s="351"/>
      <c r="C81" s="351"/>
      <c r="D81" s="352"/>
      <c r="E81" s="469" t="s">
        <v>169</v>
      </c>
      <c r="F81" s="470"/>
      <c r="G81" s="470"/>
      <c r="H81" s="470"/>
      <c r="I81" s="470"/>
      <c r="J81" s="470"/>
      <c r="K81" s="470"/>
      <c r="L81" s="470"/>
      <c r="M81" s="470"/>
      <c r="N81" s="470"/>
      <c r="O81" s="470"/>
      <c r="P81" s="470"/>
      <c r="Q81" s="503"/>
      <c r="S81" s="244"/>
      <c r="T81" s="246"/>
      <c r="U81" s="248"/>
      <c r="V81" s="246"/>
    </row>
    <row r="82" spans="1:22" ht="40.15" customHeight="1" x14ac:dyDescent="0.15">
      <c r="A82" s="336" t="s">
        <v>51</v>
      </c>
      <c r="B82" s="501"/>
      <c r="C82" s="471" t="s">
        <v>52</v>
      </c>
      <c r="D82" s="472"/>
      <c r="E82" s="744"/>
      <c r="F82" s="745"/>
      <c r="G82" s="745"/>
      <c r="H82" s="745"/>
      <c r="I82" s="745"/>
      <c r="J82" s="745"/>
      <c r="K82" s="745"/>
      <c r="L82" s="369" t="s">
        <v>170</v>
      </c>
      <c r="M82" s="369"/>
      <c r="N82" s="369"/>
      <c r="O82" s="369"/>
      <c r="P82" s="370"/>
      <c r="Q82" s="57" t="s">
        <v>23</v>
      </c>
      <c r="S82" s="188" t="str">
        <f>IF(AND(OR(E69&gt;=1,E72&gt;=1),E82=""),"ERROR","")</f>
        <v/>
      </c>
      <c r="T82" s="209" t="str">
        <f>IF(S82="ERROR","全電源設備の最大出力数を記入してください","")</f>
        <v/>
      </c>
      <c r="U82" s="197"/>
      <c r="V82" s="209"/>
    </row>
    <row r="83" spans="1:22" ht="40.15" customHeight="1" x14ac:dyDescent="0.15">
      <c r="A83" s="338"/>
      <c r="B83" s="425"/>
      <c r="C83" s="465"/>
      <c r="D83" s="466"/>
      <c r="E83" s="746" t="s">
        <v>134</v>
      </c>
      <c r="F83" s="392" t="s">
        <v>173</v>
      </c>
      <c r="G83" s="392"/>
      <c r="H83" s="392"/>
      <c r="I83" s="392"/>
      <c r="J83" s="392"/>
      <c r="K83" s="295" t="s">
        <v>171</v>
      </c>
      <c r="L83" s="295"/>
      <c r="M83" s="699"/>
      <c r="N83" s="699"/>
      <c r="O83" s="392" t="s">
        <v>172</v>
      </c>
      <c r="P83" s="415"/>
      <c r="Q83" s="411" t="s">
        <v>23</v>
      </c>
      <c r="S83" s="234" t="str">
        <f>IF(AND(OR(E69&gt;=1,E72&gt;=1),COUNTIF(E83:E88,"☑")=0),"ERROR","")</f>
        <v/>
      </c>
      <c r="T83" s="237" t="str">
        <f>IF(S83="ERROR","いずれか１つ以上の非常用電源設備を選択してください","")</f>
        <v/>
      </c>
      <c r="U83" s="201" t="str">
        <f>IF(AND(E83="☑",M83=""),"ERROR","")</f>
        <v/>
      </c>
      <c r="V83" s="210" t="str">
        <f>IF(U83="ERROR","コージェネレーションシステムの定格出力を記入してください","")</f>
        <v/>
      </c>
    </row>
    <row r="84" spans="1:22" ht="40.15" customHeight="1" x14ac:dyDescent="0.15">
      <c r="A84" s="338"/>
      <c r="B84" s="425"/>
      <c r="C84" s="428" t="s">
        <v>53</v>
      </c>
      <c r="D84" s="350"/>
      <c r="E84" s="746" t="s">
        <v>134</v>
      </c>
      <c r="F84" s="392" t="s">
        <v>174</v>
      </c>
      <c r="G84" s="392"/>
      <c r="H84" s="392"/>
      <c r="I84" s="392"/>
      <c r="J84" s="392"/>
      <c r="K84" s="295" t="s">
        <v>171</v>
      </c>
      <c r="L84" s="295"/>
      <c r="M84" s="753"/>
      <c r="N84" s="753"/>
      <c r="O84" s="392" t="s">
        <v>172</v>
      </c>
      <c r="P84" s="415"/>
      <c r="Q84" s="411"/>
      <c r="S84" s="235"/>
      <c r="T84" s="238"/>
      <c r="U84" s="201" t="str">
        <f>IF(AND(E84="☑",M84=""),"ERROR","")</f>
        <v/>
      </c>
      <c r="V84" s="210" t="str">
        <f>IF(U84="ERROR","自家発電設備の定格出力を記入してください","")</f>
        <v/>
      </c>
    </row>
    <row r="85" spans="1:22" ht="17.100000000000001" customHeight="1" x14ac:dyDescent="0.15">
      <c r="A85" s="338"/>
      <c r="B85" s="425"/>
      <c r="C85" s="116"/>
      <c r="D85" s="117"/>
      <c r="E85" s="747" t="s">
        <v>134</v>
      </c>
      <c r="F85" s="273" t="s">
        <v>176</v>
      </c>
      <c r="G85" s="273"/>
      <c r="H85" s="273"/>
      <c r="I85" s="273"/>
      <c r="J85" s="488" t="s">
        <v>177</v>
      </c>
      <c r="K85" s="488"/>
      <c r="L85" s="488"/>
      <c r="M85" s="752"/>
      <c r="N85" s="752"/>
      <c r="O85" s="273" t="s">
        <v>172</v>
      </c>
      <c r="P85" s="274"/>
      <c r="Q85" s="411"/>
      <c r="S85" s="235"/>
      <c r="T85" s="238"/>
      <c r="U85" s="240" t="str">
        <f>IF(AND(E85="☑",OR(M85="",I87="",N87="")),"ERROR","")</f>
        <v/>
      </c>
      <c r="V85" s="237" t="str">
        <f>IF(U85="ERROR","太陽光発電システムの公称最大出力および、蓄電池の定格出力・蓄電要領を記入してください","")</f>
        <v/>
      </c>
    </row>
    <row r="86" spans="1:22" ht="17.100000000000001" customHeight="1" x14ac:dyDescent="0.15">
      <c r="A86" s="338"/>
      <c r="B86" s="425"/>
      <c r="C86" s="116"/>
      <c r="D86" s="117"/>
      <c r="E86" s="748"/>
      <c r="F86" s="361" t="s">
        <v>175</v>
      </c>
      <c r="G86" s="361"/>
      <c r="H86" s="361"/>
      <c r="I86" s="361"/>
      <c r="J86" s="361"/>
      <c r="K86" s="361"/>
      <c r="L86" s="361"/>
      <c r="M86" s="361"/>
      <c r="N86" s="361"/>
      <c r="O86" s="361"/>
      <c r="P86" s="363"/>
      <c r="Q86" s="411"/>
      <c r="S86" s="235"/>
      <c r="T86" s="238"/>
      <c r="U86" s="241" t="str">
        <f t="shared" ref="U86:U87" si="5">IF(AND(E86="☑",M86=""),"ERROR","")</f>
        <v/>
      </c>
      <c r="V86" s="238" t="str">
        <f t="shared" ref="V86:V87" si="6">IF(U86="ERROR","コージェネレーションシステムの定格出力を記入してください","")</f>
        <v/>
      </c>
    </row>
    <row r="87" spans="1:22" ht="17.100000000000001" customHeight="1" x14ac:dyDescent="0.15">
      <c r="A87" s="338"/>
      <c r="B87" s="425"/>
      <c r="C87" s="465" t="s">
        <v>54</v>
      </c>
      <c r="D87" s="466"/>
      <c r="E87" s="749"/>
      <c r="F87" s="275" t="s">
        <v>178</v>
      </c>
      <c r="G87" s="275"/>
      <c r="H87" s="275"/>
      <c r="I87" s="750"/>
      <c r="J87" s="750"/>
      <c r="K87" s="121" t="s">
        <v>180</v>
      </c>
      <c r="L87" s="324" t="s">
        <v>181</v>
      </c>
      <c r="M87" s="324"/>
      <c r="N87" s="751"/>
      <c r="O87" s="751"/>
      <c r="P87" s="121" t="s">
        <v>179</v>
      </c>
      <c r="Q87" s="411"/>
      <c r="S87" s="235"/>
      <c r="T87" s="238"/>
      <c r="U87" s="242" t="str">
        <f t="shared" si="5"/>
        <v/>
      </c>
      <c r="V87" s="239" t="str">
        <f t="shared" si="6"/>
        <v/>
      </c>
    </row>
    <row r="88" spans="1:22" ht="40.15" customHeight="1" x14ac:dyDescent="0.15">
      <c r="A88" s="338"/>
      <c r="B88" s="425"/>
      <c r="C88" s="467"/>
      <c r="D88" s="468"/>
      <c r="E88" s="746" t="s">
        <v>134</v>
      </c>
      <c r="F88" s="392" t="s">
        <v>182</v>
      </c>
      <c r="G88" s="392"/>
      <c r="H88" s="392"/>
      <c r="I88" s="706"/>
      <c r="J88" s="706"/>
      <c r="K88" s="706"/>
      <c r="L88" s="295" t="s">
        <v>183</v>
      </c>
      <c r="M88" s="295"/>
      <c r="N88" s="699"/>
      <c r="O88" s="699"/>
      <c r="P88" s="136" t="s">
        <v>184</v>
      </c>
      <c r="Q88" s="272"/>
      <c r="S88" s="236"/>
      <c r="T88" s="239"/>
      <c r="U88" s="201" t="str">
        <f>IF(AND(E88="☑",M88=""),"ERROR","")</f>
        <v/>
      </c>
      <c r="V88" s="210" t="str">
        <f>IF(U88="ERROR","コージェネレーションシステムの定格出力を記入してください","")</f>
        <v/>
      </c>
    </row>
    <row r="89" spans="1:22" ht="17.100000000000001" customHeight="1" x14ac:dyDescent="0.15">
      <c r="A89" s="338"/>
      <c r="B89" s="425"/>
      <c r="C89" s="393" t="s">
        <v>55</v>
      </c>
      <c r="D89" s="394"/>
      <c r="E89" s="754" t="s">
        <v>134</v>
      </c>
      <c r="F89" s="273" t="s">
        <v>185</v>
      </c>
      <c r="G89" s="273"/>
      <c r="H89" s="273"/>
      <c r="I89" s="273"/>
      <c r="J89" s="273"/>
      <c r="K89" s="273"/>
      <c r="L89" s="273"/>
      <c r="M89" s="273"/>
      <c r="N89" s="273"/>
      <c r="O89" s="273"/>
      <c r="P89" s="274"/>
      <c r="Q89" s="435" t="s">
        <v>23</v>
      </c>
      <c r="S89" s="234" t="str">
        <f>IF(AND(OR(E83="☑",E84="☑"),OR(COUNTIF(E89:E90,"☑")=0,COUNTIF(E89:E90,"☑")=2)),"ERROR","")</f>
        <v/>
      </c>
      <c r="T89" s="237" t="str">
        <f>IF(S89="ERROR","コージェネレーションシステムまたは自家発電設備を選択した場合は燃料の種類及び供給方法欄を記入してください","")</f>
        <v/>
      </c>
      <c r="U89" s="240" t="str">
        <f>IF(AND(E90="☑",OR(H90="",L90="")),"ERROR","")</f>
        <v/>
      </c>
      <c r="V89" s="237" t="str">
        <f>IF(U89="ERROR","燃料の種類及び供給方法を記入してください","")</f>
        <v/>
      </c>
    </row>
    <row r="90" spans="1:22" ht="17.100000000000001" customHeight="1" thickBot="1" x14ac:dyDescent="0.2">
      <c r="A90" s="340"/>
      <c r="B90" s="502"/>
      <c r="C90" s="395"/>
      <c r="D90" s="396"/>
      <c r="E90" s="755" t="s">
        <v>134</v>
      </c>
      <c r="F90" s="346" t="s">
        <v>186</v>
      </c>
      <c r="G90" s="346"/>
      <c r="H90" s="756"/>
      <c r="I90" s="756"/>
      <c r="J90" s="397" t="s">
        <v>187</v>
      </c>
      <c r="K90" s="397"/>
      <c r="L90" s="757"/>
      <c r="M90" s="757"/>
      <c r="N90" s="757"/>
      <c r="O90" s="757"/>
      <c r="P90" s="141" t="s">
        <v>188</v>
      </c>
      <c r="Q90" s="512"/>
      <c r="S90" s="252"/>
      <c r="T90" s="253"/>
      <c r="U90" s="254"/>
      <c r="V90" s="253"/>
    </row>
    <row r="91" spans="1:22" ht="33" customHeight="1" x14ac:dyDescent="0.15">
      <c r="A91" s="374" t="s">
        <v>56</v>
      </c>
      <c r="B91" s="375"/>
      <c r="C91" s="381" t="s">
        <v>57</v>
      </c>
      <c r="D91" s="382"/>
      <c r="E91" s="758" t="s">
        <v>134</v>
      </c>
      <c r="F91" s="369" t="s">
        <v>190</v>
      </c>
      <c r="G91" s="369"/>
      <c r="H91" s="369"/>
      <c r="I91" s="369"/>
      <c r="J91" s="369"/>
      <c r="K91" s="759" t="s">
        <v>134</v>
      </c>
      <c r="L91" s="513" t="s">
        <v>189</v>
      </c>
      <c r="M91" s="513"/>
      <c r="N91" s="513"/>
      <c r="O91" s="513"/>
      <c r="P91" s="514"/>
      <c r="Q91" s="79" t="s">
        <v>23</v>
      </c>
      <c r="S91" s="188" t="str">
        <f>IF(AND(OR(E69&gt;=1,E72&gt;=1),OR(COUNTIF(E91:K91,"☑")=0,COUNTIF(E91:K91,"☑")=2)),"ERROR","")</f>
        <v/>
      </c>
      <c r="T91" s="209" t="str">
        <f>IF(S91="ERROR","「既存住宅」または「新規建設」いずれか１つを選択してください","")</f>
        <v/>
      </c>
      <c r="U91" s="197"/>
      <c r="V91" s="209"/>
    </row>
    <row r="92" spans="1:22" ht="17.100000000000001" customHeight="1" x14ac:dyDescent="0.15">
      <c r="A92" s="376"/>
      <c r="B92" s="377"/>
      <c r="C92" s="398" t="s">
        <v>58</v>
      </c>
      <c r="D92" s="399"/>
      <c r="E92" s="739" t="s">
        <v>134</v>
      </c>
      <c r="F92" s="273" t="s">
        <v>191</v>
      </c>
      <c r="G92" s="273"/>
      <c r="H92" s="273"/>
      <c r="I92" s="273"/>
      <c r="J92" s="273"/>
      <c r="K92" s="273"/>
      <c r="L92" s="273"/>
      <c r="M92" s="273"/>
      <c r="N92" s="273"/>
      <c r="O92" s="273"/>
      <c r="P92" s="274"/>
      <c r="Q92" s="408" t="s">
        <v>34</v>
      </c>
      <c r="S92" s="234" t="str">
        <f>IF(AND(OR(E69&gt;=1,E72&gt;=1),E92="☐"),"ERROR","")</f>
        <v/>
      </c>
      <c r="T92" s="237"/>
      <c r="U92" s="240"/>
      <c r="V92" s="237"/>
    </row>
    <row r="93" spans="1:22" ht="17.100000000000001" customHeight="1" x14ac:dyDescent="0.15">
      <c r="A93" s="378"/>
      <c r="B93" s="377"/>
      <c r="C93" s="400"/>
      <c r="D93" s="401"/>
      <c r="E93" s="323" t="s">
        <v>194</v>
      </c>
      <c r="F93" s="324"/>
      <c r="G93" s="324"/>
      <c r="H93" s="324"/>
      <c r="I93" s="324"/>
      <c r="J93" s="324"/>
      <c r="K93" s="324"/>
      <c r="L93" s="760"/>
      <c r="M93" s="760"/>
      <c r="N93" s="760"/>
      <c r="O93" s="403" t="s">
        <v>193</v>
      </c>
      <c r="P93" s="404"/>
      <c r="Q93" s="410"/>
      <c r="S93" s="236"/>
      <c r="T93" s="239"/>
      <c r="U93" s="242"/>
      <c r="V93" s="239"/>
    </row>
    <row r="94" spans="1:22" ht="17.100000000000001" customHeight="1" x14ac:dyDescent="0.15">
      <c r="A94" s="378"/>
      <c r="B94" s="377"/>
      <c r="C94" s="398" t="s">
        <v>59</v>
      </c>
      <c r="D94" s="399"/>
      <c r="E94" s="739" t="s">
        <v>134</v>
      </c>
      <c r="F94" s="273" t="s">
        <v>192</v>
      </c>
      <c r="G94" s="273"/>
      <c r="H94" s="273"/>
      <c r="I94" s="273"/>
      <c r="J94" s="273"/>
      <c r="K94" s="273"/>
      <c r="L94" s="273"/>
      <c r="M94" s="273"/>
      <c r="N94" s="273"/>
      <c r="O94" s="273"/>
      <c r="P94" s="274"/>
      <c r="Q94" s="408" t="s">
        <v>34</v>
      </c>
      <c r="S94" s="234" t="str">
        <f>IF(AND(OR(E69&gt;=1,E72&gt;=1),E94="☐"),"ERROR","")</f>
        <v/>
      </c>
      <c r="T94" s="237"/>
      <c r="U94" s="240"/>
      <c r="V94" s="237"/>
    </row>
    <row r="95" spans="1:22" ht="17.100000000000001" customHeight="1" thickBot="1" x14ac:dyDescent="0.2">
      <c r="A95" s="379"/>
      <c r="B95" s="380"/>
      <c r="C95" s="402"/>
      <c r="D95" s="352"/>
      <c r="E95" s="489" t="s">
        <v>196</v>
      </c>
      <c r="F95" s="397"/>
      <c r="G95" s="397"/>
      <c r="H95" s="397"/>
      <c r="I95" s="397"/>
      <c r="J95" s="397"/>
      <c r="K95" s="397"/>
      <c r="L95" s="761"/>
      <c r="M95" s="761"/>
      <c r="N95" s="761"/>
      <c r="O95" s="490" t="s">
        <v>195</v>
      </c>
      <c r="P95" s="491"/>
      <c r="Q95" s="461"/>
      <c r="S95" s="252"/>
      <c r="T95" s="253"/>
      <c r="U95" s="254"/>
      <c r="V95" s="253"/>
    </row>
    <row r="96" spans="1:22" ht="17.100000000000001" customHeight="1" x14ac:dyDescent="0.15">
      <c r="A96" s="383" t="s">
        <v>60</v>
      </c>
      <c r="B96" s="348"/>
      <c r="C96" s="348"/>
      <c r="D96" s="349"/>
      <c r="E96" s="754" t="s">
        <v>134</v>
      </c>
      <c r="F96" s="387" t="s">
        <v>197</v>
      </c>
      <c r="G96" s="387"/>
      <c r="H96" s="387"/>
      <c r="I96" s="387"/>
      <c r="J96" s="387"/>
      <c r="K96" s="387"/>
      <c r="L96" s="387"/>
      <c r="M96" s="387"/>
      <c r="N96" s="387"/>
      <c r="O96" s="387"/>
      <c r="P96" s="388"/>
      <c r="Q96" s="460" t="s">
        <v>34</v>
      </c>
      <c r="S96" s="277" t="str">
        <f>IF(AND(OR(E69&gt;=1,E72&gt;=1),OR(COUNTIF(E96:E97,"☑")=0,COUNTIF(E96:E97,"☑")=2)),"ERROR","")</f>
        <v/>
      </c>
      <c r="T96" s="257"/>
      <c r="U96" s="264" t="str">
        <f>IF(AND(E97="☑",OR(COUNTIF(I97:M97,"☑")=0,COUNTIF(I97:M97,"☑")=2)),"ERROR","")</f>
        <v/>
      </c>
      <c r="V96" s="257" t="str">
        <f>IF(U96="ERROR","「契約締結」または「契約予定」のいずれか１つを選択してください","")</f>
        <v/>
      </c>
    </row>
    <row r="97" spans="1:22" ht="17.100000000000001" customHeight="1" x14ac:dyDescent="0.15">
      <c r="A97" s="384"/>
      <c r="B97" s="385"/>
      <c r="C97" s="385"/>
      <c r="D97" s="350"/>
      <c r="E97" s="762" t="s">
        <v>134</v>
      </c>
      <c r="F97" s="391" t="s">
        <v>200</v>
      </c>
      <c r="G97" s="391"/>
      <c r="H97" s="391"/>
      <c r="I97" s="763" t="s">
        <v>134</v>
      </c>
      <c r="J97" s="391" t="s">
        <v>199</v>
      </c>
      <c r="K97" s="391"/>
      <c r="L97" s="391"/>
      <c r="M97" s="764" t="s">
        <v>134</v>
      </c>
      <c r="N97" s="389" t="s">
        <v>198</v>
      </c>
      <c r="O97" s="389"/>
      <c r="P97" s="390"/>
      <c r="Q97" s="409"/>
      <c r="S97" s="235"/>
      <c r="T97" s="238"/>
      <c r="U97" s="242"/>
      <c r="V97" s="239"/>
    </row>
    <row r="98" spans="1:22" ht="21.6" customHeight="1" x14ac:dyDescent="0.15">
      <c r="A98" s="384"/>
      <c r="B98" s="385"/>
      <c r="C98" s="385"/>
      <c r="D98" s="350"/>
      <c r="E98" s="118"/>
      <c r="F98" s="741" t="s">
        <v>134</v>
      </c>
      <c r="G98" s="492" t="s">
        <v>201</v>
      </c>
      <c r="H98" s="492"/>
      <c r="I98" s="492"/>
      <c r="J98" s="492"/>
      <c r="K98" s="492"/>
      <c r="L98" s="492"/>
      <c r="M98" s="492"/>
      <c r="N98" s="492"/>
      <c r="O98" s="492"/>
      <c r="P98" s="493"/>
      <c r="Q98" s="409"/>
      <c r="S98" s="235"/>
      <c r="T98" s="238"/>
      <c r="U98" s="240" t="str">
        <f>IF(AND(E97="☑",OR(F98="☐",F99="☐")),"ERROR","")</f>
        <v/>
      </c>
      <c r="V98" s="237" t="str">
        <f>IF(U98="ERROR","「委託期間終了後を考慮して契約を締結した。」「受託者の業務や納税、財務の状況等を考慮して契約を締結した。」","")</f>
        <v/>
      </c>
    </row>
    <row r="99" spans="1:22" ht="21.6" customHeight="1" thickBot="1" x14ac:dyDescent="0.2">
      <c r="A99" s="386"/>
      <c r="B99" s="351"/>
      <c r="C99" s="351"/>
      <c r="D99" s="352"/>
      <c r="E99" s="119"/>
      <c r="F99" s="765" t="s">
        <v>134</v>
      </c>
      <c r="G99" s="397" t="s">
        <v>202</v>
      </c>
      <c r="H99" s="397"/>
      <c r="I99" s="397"/>
      <c r="J99" s="397"/>
      <c r="K99" s="397"/>
      <c r="L99" s="397"/>
      <c r="M99" s="397"/>
      <c r="N99" s="397"/>
      <c r="O99" s="397"/>
      <c r="P99" s="311"/>
      <c r="Q99" s="461"/>
      <c r="S99" s="252"/>
      <c r="T99" s="253"/>
      <c r="U99" s="254"/>
      <c r="V99" s="253"/>
    </row>
    <row r="100" spans="1:22" ht="17.100000000000001" customHeight="1" x14ac:dyDescent="0.15">
      <c r="A100" s="383" t="s">
        <v>61</v>
      </c>
      <c r="B100" s="348"/>
      <c r="C100" s="348"/>
      <c r="D100" s="349"/>
      <c r="E100" s="754" t="s">
        <v>134</v>
      </c>
      <c r="F100" s="485" t="s">
        <v>185</v>
      </c>
      <c r="G100" s="485"/>
      <c r="H100" s="485"/>
      <c r="I100" s="485"/>
      <c r="J100" s="485"/>
      <c r="K100" s="485"/>
      <c r="L100" s="485"/>
      <c r="M100" s="485"/>
      <c r="N100" s="485"/>
      <c r="O100" s="485"/>
      <c r="P100" s="486"/>
      <c r="Q100" s="766" t="s">
        <v>134</v>
      </c>
      <c r="S100" s="277" t="str">
        <f>IF(AND(OR(E69&gt;=1,E72&gt;=1),OR(COUNTIF(E100:E101,"☑")=0,COUNTIF(E100:E101,"☑")=2,AND(E101="☑",H101=""))),"ERROR","")</f>
        <v/>
      </c>
      <c r="T100" s="257" t="str">
        <f>IF(S100="ERROR","「無し」または「有り」のいずれか１つを選択してください。また、「有り」の場合は対策の内容を記入してください","")</f>
        <v/>
      </c>
      <c r="U100" s="264" t="str">
        <f>IF(AND(Q100="☑",E100="☐",E101="☐"),"ERROR","")</f>
        <v/>
      </c>
      <c r="V100" s="257" t="str">
        <f>IF(U100="ERROR","入力が不完全なまま「公開」にチェックがされています","")</f>
        <v/>
      </c>
    </row>
    <row r="101" spans="1:22" ht="17.100000000000001" customHeight="1" thickBot="1" x14ac:dyDescent="0.2">
      <c r="A101" s="386"/>
      <c r="B101" s="351"/>
      <c r="C101" s="351"/>
      <c r="D101" s="352"/>
      <c r="E101" s="755" t="s">
        <v>134</v>
      </c>
      <c r="F101" s="487" t="s">
        <v>203</v>
      </c>
      <c r="G101" s="487"/>
      <c r="H101" s="756"/>
      <c r="I101" s="756"/>
      <c r="J101" s="756"/>
      <c r="K101" s="756"/>
      <c r="L101" s="756"/>
      <c r="M101" s="756"/>
      <c r="N101" s="756"/>
      <c r="O101" s="756"/>
      <c r="P101" s="114" t="s">
        <v>188</v>
      </c>
      <c r="Q101" s="767"/>
      <c r="S101" s="252"/>
      <c r="T101" s="253"/>
      <c r="U101" s="254"/>
      <c r="V101" s="253"/>
    </row>
    <row r="102" spans="1:22" ht="33" customHeight="1" thickBot="1" x14ac:dyDescent="0.2">
      <c r="A102" s="333" t="s">
        <v>62</v>
      </c>
      <c r="B102" s="334"/>
      <c r="C102" s="334"/>
      <c r="D102" s="335"/>
      <c r="E102" s="768"/>
      <c r="F102" s="769"/>
      <c r="G102" s="769"/>
      <c r="H102" s="769"/>
      <c r="I102" s="769"/>
      <c r="J102" s="769"/>
      <c r="K102" s="770"/>
      <c r="L102" s="770"/>
      <c r="M102" s="770"/>
      <c r="N102" s="770"/>
      <c r="O102" s="770"/>
      <c r="P102" s="770"/>
      <c r="Q102" s="58" t="s">
        <v>6</v>
      </c>
      <c r="S102" s="192" t="str">
        <f>IF(AND(E100="☑",E102=""),"ERROR","")</f>
        <v/>
      </c>
      <c r="T102" s="211" t="str">
        <f>IF(S102="ERROR","浸水対策が「無し」の場合、今後の浸水対策についての検討方針を記入してください","")</f>
        <v/>
      </c>
      <c r="U102" s="202"/>
      <c r="V102" s="211"/>
    </row>
    <row r="103" spans="1:22" ht="23.25" customHeight="1" x14ac:dyDescent="0.15">
      <c r="A103" s="27" t="s">
        <v>18</v>
      </c>
      <c r="B103" s="27"/>
      <c r="C103" s="47"/>
      <c r="D103" s="47"/>
      <c r="E103" s="48"/>
      <c r="F103" s="37"/>
      <c r="G103" s="37"/>
      <c r="H103" s="34"/>
      <c r="I103" s="37"/>
      <c r="J103" s="37"/>
      <c r="K103" s="37"/>
      <c r="L103" s="37"/>
      <c r="M103" s="37"/>
      <c r="N103" s="37"/>
      <c r="O103" s="37"/>
      <c r="P103" s="37"/>
      <c r="S103" s="97"/>
      <c r="T103" s="90"/>
      <c r="U103" s="97"/>
      <c r="V103" s="90"/>
    </row>
    <row r="104" spans="1:22" ht="24.75" customHeight="1" x14ac:dyDescent="0.15">
      <c r="A104" s="293" t="s">
        <v>66</v>
      </c>
      <c r="B104" s="293"/>
      <c r="C104" s="293"/>
      <c r="D104" s="293"/>
      <c r="E104" s="293"/>
      <c r="F104" s="293"/>
      <c r="G104" s="293"/>
      <c r="H104" s="293"/>
      <c r="I104" s="293"/>
      <c r="J104" s="293"/>
      <c r="K104" s="293"/>
      <c r="L104" s="293"/>
      <c r="M104" s="293"/>
      <c r="N104" s="293"/>
      <c r="O104" s="293"/>
      <c r="P104" s="293"/>
      <c r="Q104" s="65"/>
      <c r="S104" s="97"/>
      <c r="T104" s="90"/>
      <c r="U104" s="97"/>
      <c r="V104" s="90"/>
    </row>
    <row r="105" spans="1:22" ht="23.25" customHeight="1" x14ac:dyDescent="0.15">
      <c r="A105" s="495" t="s">
        <v>81</v>
      </c>
      <c r="B105" s="495"/>
      <c r="C105" s="495"/>
      <c r="D105" s="495"/>
      <c r="E105" s="495"/>
      <c r="F105" s="495"/>
      <c r="G105" s="495"/>
      <c r="H105" s="495"/>
      <c r="I105" s="495"/>
      <c r="J105" s="495"/>
      <c r="K105" s="495"/>
      <c r="L105" s="495"/>
      <c r="M105" s="495"/>
      <c r="N105" s="495"/>
      <c r="O105" s="495"/>
      <c r="P105" s="495"/>
      <c r="Q105" s="495"/>
      <c r="S105" s="97"/>
      <c r="T105" s="90"/>
      <c r="U105" s="97"/>
      <c r="V105" s="90"/>
    </row>
    <row r="106" spans="1:22" ht="39" customHeight="1" thickBot="1" x14ac:dyDescent="0.2">
      <c r="A106" s="496" t="s">
        <v>21</v>
      </c>
      <c r="B106" s="496"/>
      <c r="C106" s="496"/>
      <c r="D106" s="496"/>
      <c r="E106" s="496"/>
      <c r="F106" s="496"/>
      <c r="G106" s="496"/>
      <c r="H106" s="496"/>
      <c r="I106" s="496"/>
      <c r="J106" s="496"/>
      <c r="K106" s="496"/>
      <c r="L106" s="496"/>
      <c r="M106" s="496"/>
      <c r="N106" s="496"/>
      <c r="O106" s="496"/>
      <c r="P106" s="497"/>
      <c r="Q106" s="66" t="s">
        <v>12</v>
      </c>
      <c r="S106" s="97"/>
      <c r="T106" s="90"/>
      <c r="U106" s="97"/>
      <c r="V106" s="90"/>
    </row>
    <row r="107" spans="1:22" ht="21" customHeight="1" thickBot="1" x14ac:dyDescent="0.2">
      <c r="A107" s="336" t="s">
        <v>67</v>
      </c>
      <c r="B107" s="337"/>
      <c r="C107" s="334" t="s">
        <v>68</v>
      </c>
      <c r="D107" s="335"/>
      <c r="E107" s="771" t="s">
        <v>134</v>
      </c>
      <c r="F107" s="504" t="s">
        <v>206</v>
      </c>
      <c r="G107" s="504"/>
      <c r="H107" s="504"/>
      <c r="I107" s="504"/>
      <c r="J107" s="504"/>
      <c r="K107" s="772"/>
      <c r="L107" s="143" t="s">
        <v>167</v>
      </c>
      <c r="M107" s="772"/>
      <c r="N107" s="143" t="s">
        <v>166</v>
      </c>
      <c r="O107" s="772"/>
      <c r="P107" s="144" t="s">
        <v>164</v>
      </c>
      <c r="Q107" s="67" t="s">
        <v>69</v>
      </c>
      <c r="S107" s="180" t="str">
        <f>IF(AND(E107="☑",OR(K107="",M107="",O107="")),"ERROR","")</f>
        <v/>
      </c>
      <c r="T107" s="212" t="str">
        <f>IF(S107="ERROR","策定年月日を記入してください","")</f>
        <v/>
      </c>
      <c r="U107" s="203" t="str">
        <f>IF(AND(E107="☑",E108="☐",E109="☐",E113="☐",E117="☐"),"ERROR","")</f>
        <v/>
      </c>
      <c r="V107" s="212" t="str">
        <f>IF(U107="ERROR","一つ以上の防災対策を選択してください","")</f>
        <v/>
      </c>
    </row>
    <row r="108" spans="1:22" ht="21" customHeight="1" x14ac:dyDescent="0.15">
      <c r="A108" s="338"/>
      <c r="B108" s="339"/>
      <c r="C108" s="508" t="s">
        <v>70</v>
      </c>
      <c r="D108" s="366"/>
      <c r="E108" s="773" t="s">
        <v>134</v>
      </c>
      <c r="F108" s="510" t="s">
        <v>207</v>
      </c>
      <c r="G108" s="510"/>
      <c r="H108" s="510"/>
      <c r="I108" s="510"/>
      <c r="J108" s="510"/>
      <c r="K108" s="774"/>
      <c r="L108" s="126" t="s">
        <v>167</v>
      </c>
      <c r="M108" s="774"/>
      <c r="N108" s="126" t="s">
        <v>166</v>
      </c>
      <c r="O108" s="774"/>
      <c r="P108" s="127" t="s">
        <v>164</v>
      </c>
      <c r="Q108" s="68" t="s">
        <v>69</v>
      </c>
      <c r="S108" s="184" t="str">
        <f>IF(AND(E108="☑",OR(K108="",M108="",O108="")),"ERROR","")</f>
        <v/>
      </c>
      <c r="T108" s="209" t="str">
        <f>IF(S108="ERROR","訓練実施年月日を記入してください","")</f>
        <v/>
      </c>
      <c r="U108" s="194"/>
      <c r="V108" s="209"/>
    </row>
    <row r="109" spans="1:22" ht="21" customHeight="1" x14ac:dyDescent="0.15">
      <c r="A109" s="338"/>
      <c r="B109" s="339"/>
      <c r="C109" s="283"/>
      <c r="D109" s="284"/>
      <c r="E109" s="775" t="s">
        <v>134</v>
      </c>
      <c r="F109" s="356" t="s">
        <v>265</v>
      </c>
      <c r="G109" s="356"/>
      <c r="H109" s="356"/>
      <c r="I109" s="356"/>
      <c r="J109" s="356"/>
      <c r="K109" s="776"/>
      <c r="L109" s="122" t="s">
        <v>167</v>
      </c>
      <c r="M109" s="776"/>
      <c r="N109" s="122" t="s">
        <v>166</v>
      </c>
      <c r="O109" s="776"/>
      <c r="P109" s="123" t="s">
        <v>164</v>
      </c>
      <c r="Q109" s="69" t="s">
        <v>69</v>
      </c>
      <c r="S109" s="185" t="str">
        <f>IF(AND(E109="☑",OR(K109="",M109="",O109="")),"ERROR","")</f>
        <v/>
      </c>
      <c r="T109" s="210" t="str">
        <f>IF(S109="ERROR","確保年月日を記入してください","")</f>
        <v/>
      </c>
      <c r="U109" s="195"/>
      <c r="V109" s="210"/>
    </row>
    <row r="110" spans="1:22" ht="18" customHeight="1" x14ac:dyDescent="0.15">
      <c r="A110" s="338"/>
      <c r="B110" s="339"/>
      <c r="C110" s="283"/>
      <c r="D110" s="284"/>
      <c r="E110" s="358" t="s">
        <v>221</v>
      </c>
      <c r="F110" s="359"/>
      <c r="G110" s="777"/>
      <c r="H110" s="777"/>
      <c r="I110" s="777"/>
      <c r="J110" s="777"/>
      <c r="K110" s="777"/>
      <c r="L110" s="777"/>
      <c r="M110" s="777"/>
      <c r="N110" s="777"/>
      <c r="O110" s="777"/>
      <c r="P110" s="125" t="s">
        <v>188</v>
      </c>
      <c r="Q110" s="780" t="s">
        <v>134</v>
      </c>
      <c r="S110" s="234" t="str">
        <f>IF(AND(E109="☑",OR(G110="",H111="",H112="")),"ERROR","")</f>
        <v/>
      </c>
      <c r="T110" s="237" t="str">
        <f>IF(S110="ERROR","備蓄場所・備蓄量（飲料水）・備蓄量（食料）を記入してください","")</f>
        <v/>
      </c>
      <c r="U110" s="240" t="str">
        <f>IF(AND(Q110="☑",E109="☐"),"ERROR","")</f>
        <v/>
      </c>
      <c r="V110" s="237" t="str">
        <f>IF(U110="ERROR","入力が不完全なまま「公開」にチェックがされています","")</f>
        <v/>
      </c>
    </row>
    <row r="111" spans="1:22" ht="18" customHeight="1" x14ac:dyDescent="0.15">
      <c r="A111" s="338"/>
      <c r="B111" s="339"/>
      <c r="C111" s="283"/>
      <c r="D111" s="284"/>
      <c r="E111" s="364" t="s">
        <v>209</v>
      </c>
      <c r="F111" s="361"/>
      <c r="G111" s="361"/>
      <c r="H111" s="778"/>
      <c r="I111" s="778"/>
      <c r="J111" s="778"/>
      <c r="K111" s="361" t="s">
        <v>208</v>
      </c>
      <c r="L111" s="361"/>
      <c r="M111" s="361"/>
      <c r="N111" s="361"/>
      <c r="O111" s="361"/>
      <c r="P111" s="363"/>
      <c r="Q111" s="780"/>
      <c r="S111" s="235"/>
      <c r="T111" s="238"/>
      <c r="U111" s="241"/>
      <c r="V111" s="238"/>
    </row>
    <row r="112" spans="1:22" ht="18" customHeight="1" x14ac:dyDescent="0.15">
      <c r="A112" s="338"/>
      <c r="B112" s="339"/>
      <c r="C112" s="283"/>
      <c r="D112" s="284"/>
      <c r="E112" s="362" t="s">
        <v>210</v>
      </c>
      <c r="F112" s="275"/>
      <c r="G112" s="275"/>
      <c r="H112" s="779"/>
      <c r="I112" s="779"/>
      <c r="J112" s="779"/>
      <c r="K112" s="275" t="s">
        <v>208</v>
      </c>
      <c r="L112" s="275"/>
      <c r="M112" s="275"/>
      <c r="N112" s="275"/>
      <c r="O112" s="275"/>
      <c r="P112" s="276"/>
      <c r="Q112" s="691"/>
      <c r="S112" s="236"/>
      <c r="T112" s="239"/>
      <c r="U112" s="242"/>
      <c r="V112" s="239"/>
    </row>
    <row r="113" spans="1:22" ht="21" customHeight="1" x14ac:dyDescent="0.15">
      <c r="A113" s="338"/>
      <c r="B113" s="339"/>
      <c r="C113" s="283"/>
      <c r="D113" s="284"/>
      <c r="E113" s="775" t="s">
        <v>134</v>
      </c>
      <c r="F113" s="356" t="s">
        <v>211</v>
      </c>
      <c r="G113" s="356"/>
      <c r="H113" s="356"/>
      <c r="I113" s="356"/>
      <c r="J113" s="356"/>
      <c r="K113" s="776"/>
      <c r="L113" s="122" t="s">
        <v>167</v>
      </c>
      <c r="M113" s="776"/>
      <c r="N113" s="122" t="s">
        <v>166</v>
      </c>
      <c r="O113" s="776"/>
      <c r="P113" s="123" t="s">
        <v>164</v>
      </c>
      <c r="Q113" s="69" t="s">
        <v>69</v>
      </c>
      <c r="S113" s="185" t="str">
        <f>IF(AND(E113="☑",OR(K113="",M113="",O113="")),"ERROR","")</f>
        <v/>
      </c>
      <c r="T113" s="210" t="str">
        <f>IF(S113="ERROR","確保年月日を記入してください","")</f>
        <v/>
      </c>
      <c r="U113" s="195"/>
      <c r="V113" s="210"/>
    </row>
    <row r="114" spans="1:22" ht="21" customHeight="1" x14ac:dyDescent="0.15">
      <c r="A114" s="338"/>
      <c r="B114" s="339"/>
      <c r="C114" s="283"/>
      <c r="D114" s="284"/>
      <c r="E114" s="358" t="s">
        <v>221</v>
      </c>
      <c r="F114" s="359"/>
      <c r="G114" s="777"/>
      <c r="H114" s="777"/>
      <c r="I114" s="777"/>
      <c r="J114" s="777"/>
      <c r="K114" s="777"/>
      <c r="L114" s="777"/>
      <c r="M114" s="777"/>
      <c r="N114" s="777"/>
      <c r="O114" s="777"/>
      <c r="P114" s="125" t="s">
        <v>188</v>
      </c>
      <c r="Q114" s="780" t="s">
        <v>134</v>
      </c>
      <c r="S114" s="249" t="str">
        <f>IF(AND(E113="☑",OR(G114="",F116="")),"ERROR","")</f>
        <v/>
      </c>
      <c r="T114" s="250" t="str">
        <f>IF(S114="ERROR","備蓄場所・確保している資器材（資器材名・数量）を記入してください","")</f>
        <v/>
      </c>
      <c r="U114" s="240" t="str">
        <f>IF(AND(Q110="☑",E113="☐"),"ERROR","")</f>
        <v/>
      </c>
      <c r="V114" s="237" t="str">
        <f>IF(U114="ERROR","入力が不完全なまま「公開」にチェックがされています","")</f>
        <v/>
      </c>
    </row>
    <row r="115" spans="1:22" ht="21" customHeight="1" x14ac:dyDescent="0.15">
      <c r="A115" s="338"/>
      <c r="B115" s="339"/>
      <c r="C115" s="283"/>
      <c r="D115" s="284"/>
      <c r="E115" s="342" t="s">
        <v>76</v>
      </c>
      <c r="F115" s="343"/>
      <c r="G115" s="343"/>
      <c r="H115" s="343"/>
      <c r="I115" s="343"/>
      <c r="J115" s="343"/>
      <c r="K115" s="343"/>
      <c r="L115" s="343"/>
      <c r="M115" s="343"/>
      <c r="N115" s="343"/>
      <c r="O115" s="343"/>
      <c r="P115" s="344"/>
      <c r="Q115" s="780"/>
      <c r="S115" s="249"/>
      <c r="T115" s="250"/>
      <c r="U115" s="241"/>
      <c r="V115" s="238"/>
    </row>
    <row r="116" spans="1:22" ht="30" customHeight="1" x14ac:dyDescent="0.15">
      <c r="A116" s="338"/>
      <c r="B116" s="339"/>
      <c r="C116" s="283"/>
      <c r="D116" s="284"/>
      <c r="E116" s="70"/>
      <c r="F116" s="751"/>
      <c r="G116" s="751"/>
      <c r="H116" s="751"/>
      <c r="I116" s="751"/>
      <c r="J116" s="751"/>
      <c r="K116" s="751"/>
      <c r="L116" s="751"/>
      <c r="M116" s="751"/>
      <c r="N116" s="751"/>
      <c r="O116" s="751"/>
      <c r="P116" s="781"/>
      <c r="Q116" s="780"/>
      <c r="S116" s="249"/>
      <c r="T116" s="250"/>
      <c r="U116" s="242"/>
      <c r="V116" s="239"/>
    </row>
    <row r="117" spans="1:22" ht="21" customHeight="1" x14ac:dyDescent="0.15">
      <c r="A117" s="338"/>
      <c r="B117" s="339"/>
      <c r="C117" s="283"/>
      <c r="D117" s="284"/>
      <c r="E117" s="775" t="s">
        <v>134</v>
      </c>
      <c r="F117" s="356" t="s">
        <v>212</v>
      </c>
      <c r="G117" s="356"/>
      <c r="H117" s="356"/>
      <c r="I117" s="356"/>
      <c r="J117" s="356"/>
      <c r="K117" s="776"/>
      <c r="L117" s="122" t="s">
        <v>167</v>
      </c>
      <c r="M117" s="776"/>
      <c r="N117" s="122" t="s">
        <v>166</v>
      </c>
      <c r="O117" s="776"/>
      <c r="P117" s="123" t="s">
        <v>164</v>
      </c>
      <c r="Q117" s="69" t="s">
        <v>69</v>
      </c>
      <c r="S117" s="185" t="str">
        <f>IF(AND(E117="☑",OR(K117="",M117="",O117="")),"ERROR","")</f>
        <v/>
      </c>
      <c r="T117" s="210" t="str">
        <f>IF(S117="ERROR","整備年月日を記入してください","")</f>
        <v/>
      </c>
      <c r="U117" s="195" t="str">
        <f>IF(AND(E117="☑",E118="☐",E119="☐",E120="☐"),"ERROR","")</f>
        <v/>
      </c>
      <c r="V117" s="210" t="str">
        <f>IF(U117="ERROR","一つ以上の整備内容を選択してください","")</f>
        <v/>
      </c>
    </row>
    <row r="118" spans="1:22" ht="18" customHeight="1" x14ac:dyDescent="0.15">
      <c r="A118" s="338"/>
      <c r="B118" s="339"/>
      <c r="C118" s="283"/>
      <c r="D118" s="284"/>
      <c r="E118" s="782" t="s">
        <v>134</v>
      </c>
      <c r="F118" s="359" t="s">
        <v>213</v>
      </c>
      <c r="G118" s="359"/>
      <c r="H118" s="359"/>
      <c r="I118" s="359"/>
      <c r="J118" s="359"/>
      <c r="K118" s="359"/>
      <c r="L118" s="359"/>
      <c r="M118" s="359"/>
      <c r="N118" s="359"/>
      <c r="O118" s="359"/>
      <c r="P118" s="360"/>
      <c r="Q118" s="780" t="s">
        <v>134</v>
      </c>
      <c r="S118" s="185"/>
      <c r="T118" s="210"/>
      <c r="U118" s="195" t="str">
        <f>IF(AND(Q118="☑",E117="☐"),"ERROR","")</f>
        <v/>
      </c>
      <c r="V118" s="210" t="str">
        <f>IF(U118="ERROR","入力が不完全なまま「公開」にチェックがされています","")</f>
        <v/>
      </c>
    </row>
    <row r="119" spans="1:22" ht="18" customHeight="1" x14ac:dyDescent="0.15">
      <c r="A119" s="338"/>
      <c r="B119" s="339"/>
      <c r="C119" s="283"/>
      <c r="D119" s="284"/>
      <c r="E119" s="782" t="s">
        <v>134</v>
      </c>
      <c r="F119" s="361" t="s">
        <v>214</v>
      </c>
      <c r="G119" s="361"/>
      <c r="H119" s="361"/>
      <c r="I119" s="361"/>
      <c r="J119" s="784"/>
      <c r="K119" s="784"/>
      <c r="L119" s="784"/>
      <c r="M119" s="784"/>
      <c r="N119" s="784"/>
      <c r="O119" s="784"/>
      <c r="P119" s="125" t="s">
        <v>188</v>
      </c>
      <c r="Q119" s="780"/>
      <c r="S119" s="185" t="str">
        <f>IF(AND(E119="☑",J119=""),"ERROR","")</f>
        <v/>
      </c>
      <c r="T119" s="210" t="str">
        <f>IF(S119="ERROR","安否確認の方法を記入してください","")</f>
        <v/>
      </c>
      <c r="U119" s="195" t="str">
        <f>IF(AND(J119&lt;&gt;"",E119="☐"),"ERROR","")</f>
        <v/>
      </c>
      <c r="V119" s="210" t="str">
        <f>IF(U119="ERROR","「安否確認の方法の構築」左側に☑がありません","")</f>
        <v/>
      </c>
    </row>
    <row r="120" spans="1:22" ht="18" customHeight="1" thickBot="1" x14ac:dyDescent="0.2">
      <c r="A120" s="340"/>
      <c r="B120" s="341"/>
      <c r="C120" s="509"/>
      <c r="D120" s="368"/>
      <c r="E120" s="783" t="s">
        <v>134</v>
      </c>
      <c r="F120" s="346" t="s">
        <v>215</v>
      </c>
      <c r="G120" s="346"/>
      <c r="H120" s="346"/>
      <c r="I120" s="346"/>
      <c r="J120" s="757"/>
      <c r="K120" s="757"/>
      <c r="L120" s="757"/>
      <c r="M120" s="757"/>
      <c r="N120" s="757"/>
      <c r="O120" s="757"/>
      <c r="P120" s="137" t="s">
        <v>188</v>
      </c>
      <c r="Q120" s="767"/>
      <c r="S120" s="186" t="str">
        <f>IF(AND(E120="☑",J120=""),"ERROR","")</f>
        <v/>
      </c>
      <c r="T120" s="208" t="str">
        <f>IF(S120="ERROR","その他連絡体制を記入してください","")</f>
        <v/>
      </c>
      <c r="U120" s="196" t="str">
        <f>IF(AND(J120&lt;&gt;"",E120="☐"),"ERROR","")</f>
        <v/>
      </c>
      <c r="V120" s="208" t="str">
        <f>IF(U120="ERROR","「その他連絡体制の整備」左側に☑がありません","")</f>
        <v/>
      </c>
    </row>
    <row r="121" spans="1:22" ht="17.100000000000001" customHeight="1" x14ac:dyDescent="0.15">
      <c r="A121" s="336" t="s">
        <v>71</v>
      </c>
      <c r="B121" s="337"/>
      <c r="C121" s="365" t="s">
        <v>68</v>
      </c>
      <c r="D121" s="366"/>
      <c r="E121" s="785" t="s">
        <v>134</v>
      </c>
      <c r="F121" s="387" t="s">
        <v>206</v>
      </c>
      <c r="G121" s="387"/>
      <c r="H121" s="387"/>
      <c r="I121" s="387"/>
      <c r="J121" s="387"/>
      <c r="K121" s="675"/>
      <c r="L121" s="145" t="s">
        <v>167</v>
      </c>
      <c r="M121" s="675"/>
      <c r="N121" s="145" t="s">
        <v>165</v>
      </c>
      <c r="O121" s="675"/>
      <c r="P121" s="146" t="s">
        <v>164</v>
      </c>
      <c r="Q121" s="353" t="s">
        <v>69</v>
      </c>
      <c r="S121" s="277" t="str">
        <f>IF(OR(AND(E107="☑",OR(E121="☑",E122="☑")),COUNTIF(E121:E122,"☑")=2),"ERROR","")</f>
        <v/>
      </c>
      <c r="T121" s="257" t="str">
        <f>IF(S121="ERROR","「既存住宅」の欄と重複できません。また、「マニュアル策定済み」と「マニュアル策定予定」のうち選択できるのは１つのみです","")</f>
        <v/>
      </c>
      <c r="U121" s="264" t="str">
        <f>IF(OR(AND(E121="☑",OR(K121=0,M121=0,O121=0)),AND(E122="☑",OR(K122=0,M122=0))),"ERROR","")</f>
        <v/>
      </c>
      <c r="V121" s="257" t="str">
        <f>IF(U121="ERROR","マニュアル策定年月日（予定の場合は年月）を記入してください","")</f>
        <v/>
      </c>
    </row>
    <row r="122" spans="1:22" ht="17.100000000000001" customHeight="1" x14ac:dyDescent="0.15">
      <c r="A122" s="338"/>
      <c r="B122" s="339"/>
      <c r="C122" s="282"/>
      <c r="D122" s="284"/>
      <c r="E122" s="754" t="s">
        <v>134</v>
      </c>
      <c r="F122" s="361" t="s">
        <v>216</v>
      </c>
      <c r="G122" s="361"/>
      <c r="H122" s="361"/>
      <c r="I122" s="361"/>
      <c r="J122" s="361"/>
      <c r="K122" s="741"/>
      <c r="L122" s="147" t="s">
        <v>167</v>
      </c>
      <c r="M122" s="741"/>
      <c r="N122" s="506" t="s">
        <v>168</v>
      </c>
      <c r="O122" s="506"/>
      <c r="P122" s="507"/>
      <c r="Q122" s="354"/>
      <c r="S122" s="235"/>
      <c r="T122" s="238"/>
      <c r="U122" s="241"/>
      <c r="V122" s="238"/>
    </row>
    <row r="123" spans="1:22" ht="17.100000000000001" customHeight="1" x14ac:dyDescent="0.15">
      <c r="A123" s="338"/>
      <c r="B123" s="339"/>
      <c r="C123" s="282"/>
      <c r="D123" s="284"/>
      <c r="E123" s="505" t="s">
        <v>218</v>
      </c>
      <c r="F123" s="506"/>
      <c r="G123" s="506"/>
      <c r="H123" s="506"/>
      <c r="I123" s="506"/>
      <c r="J123" s="506"/>
      <c r="K123" s="506"/>
      <c r="L123" s="506"/>
      <c r="M123" s="506"/>
      <c r="N123" s="506"/>
      <c r="O123" s="506"/>
      <c r="P123" s="507"/>
      <c r="Q123" s="354"/>
      <c r="S123" s="235"/>
      <c r="T123" s="238"/>
      <c r="U123" s="241"/>
      <c r="V123" s="238"/>
    </row>
    <row r="124" spans="1:22" ht="17.100000000000001" customHeight="1" thickBot="1" x14ac:dyDescent="0.2">
      <c r="A124" s="338"/>
      <c r="B124" s="339"/>
      <c r="C124" s="367"/>
      <c r="D124" s="368"/>
      <c r="E124" s="345" t="s">
        <v>217</v>
      </c>
      <c r="F124" s="346"/>
      <c r="G124" s="346"/>
      <c r="H124" s="346"/>
      <c r="I124" s="346"/>
      <c r="J124" s="346"/>
      <c r="K124" s="346"/>
      <c r="L124" s="346"/>
      <c r="M124" s="346"/>
      <c r="N124" s="346"/>
      <c r="O124" s="346"/>
      <c r="P124" s="347"/>
      <c r="Q124" s="355"/>
      <c r="S124" s="252"/>
      <c r="T124" s="253"/>
      <c r="U124" s="254"/>
      <c r="V124" s="253"/>
    </row>
    <row r="125" spans="1:22" ht="30" customHeight="1" x14ac:dyDescent="0.15">
      <c r="A125" s="338"/>
      <c r="B125" s="339"/>
      <c r="C125" s="348" t="s">
        <v>70</v>
      </c>
      <c r="D125" s="349"/>
      <c r="E125" s="773" t="s">
        <v>134</v>
      </c>
      <c r="F125" s="369" t="s">
        <v>219</v>
      </c>
      <c r="G125" s="369"/>
      <c r="H125" s="369"/>
      <c r="I125" s="369"/>
      <c r="J125" s="369"/>
      <c r="K125" s="369"/>
      <c r="L125" s="774"/>
      <c r="M125" s="126" t="s">
        <v>167</v>
      </c>
      <c r="N125" s="774"/>
      <c r="O125" s="369" t="s">
        <v>168</v>
      </c>
      <c r="P125" s="370"/>
      <c r="Q125" s="68" t="s">
        <v>69</v>
      </c>
      <c r="S125" s="184" t="str">
        <f>IF(AND(E125="☑",OR(L125="",N125="")),"ERROR","")</f>
        <v/>
      </c>
      <c r="T125" s="209" t="str">
        <f>IF(S125="ERROR","訓練実施予定年月を記入してください","")</f>
        <v/>
      </c>
      <c r="U125" s="194" t="str">
        <f>IF(AND(OR(E121="☑",E122="☑"),E125="☐",E126="☐",E130="☐",E134="☐"),"ERROR","")</f>
        <v/>
      </c>
      <c r="V125" s="209" t="str">
        <f>IF(U125="ERROR","一つ以上の防災対策を選択してください","")</f>
        <v/>
      </c>
    </row>
    <row r="126" spans="1:22" ht="30" customHeight="1" x14ac:dyDescent="0.15">
      <c r="A126" s="338"/>
      <c r="B126" s="339"/>
      <c r="C126" s="283"/>
      <c r="D126" s="350"/>
      <c r="E126" s="775" t="s">
        <v>134</v>
      </c>
      <c r="F126" s="356" t="s">
        <v>220</v>
      </c>
      <c r="G126" s="356"/>
      <c r="H126" s="356"/>
      <c r="I126" s="356"/>
      <c r="J126" s="356"/>
      <c r="K126" s="356"/>
      <c r="L126" s="776"/>
      <c r="M126" s="122" t="s">
        <v>167</v>
      </c>
      <c r="N126" s="776"/>
      <c r="O126" s="356" t="s">
        <v>168</v>
      </c>
      <c r="P126" s="357"/>
      <c r="Q126" s="69" t="s">
        <v>69</v>
      </c>
      <c r="S126" s="185" t="str">
        <f>IF(AND(E126="☑",OR(L126="",N126="")),"ERROR","")</f>
        <v/>
      </c>
      <c r="T126" s="210" t="str">
        <f>IF(S126="ERROR","確保予定年月を記入してください","")</f>
        <v/>
      </c>
      <c r="U126" s="195"/>
      <c r="V126" s="210"/>
    </row>
    <row r="127" spans="1:22" ht="18" customHeight="1" x14ac:dyDescent="0.15">
      <c r="A127" s="338"/>
      <c r="B127" s="339"/>
      <c r="C127" s="283"/>
      <c r="D127" s="350"/>
      <c r="E127" s="358" t="s">
        <v>222</v>
      </c>
      <c r="F127" s="359"/>
      <c r="G127" s="777"/>
      <c r="H127" s="777"/>
      <c r="I127" s="777"/>
      <c r="J127" s="777"/>
      <c r="K127" s="777"/>
      <c r="L127" s="777"/>
      <c r="M127" s="777"/>
      <c r="N127" s="777"/>
      <c r="O127" s="777"/>
      <c r="P127" s="125" t="s">
        <v>188</v>
      </c>
      <c r="Q127" s="780" t="s">
        <v>134</v>
      </c>
      <c r="S127" s="234" t="str">
        <f>IF(AND(E126="☑",OR(G127="",H128="",H129="")),"ERROR","")</f>
        <v/>
      </c>
      <c r="T127" s="237" t="str">
        <f>IF(S127="ERROR","備蓄場所・備蓄量（飲料水）・備蓄量（食料）を記入してください","")</f>
        <v/>
      </c>
      <c r="U127" s="240" t="str">
        <f>IF(AND(Q127="☑",E126="☐"),"ERROR","")</f>
        <v/>
      </c>
      <c r="V127" s="237" t="str">
        <f>IF(U127="ERROR","入力が不完全なまま「公開」にチェックがされています","")</f>
        <v/>
      </c>
    </row>
    <row r="128" spans="1:22" ht="18" customHeight="1" x14ac:dyDescent="0.15">
      <c r="A128" s="338"/>
      <c r="B128" s="339"/>
      <c r="C128" s="283"/>
      <c r="D128" s="350"/>
      <c r="E128" s="364" t="s">
        <v>209</v>
      </c>
      <c r="F128" s="361"/>
      <c r="G128" s="361"/>
      <c r="H128" s="784"/>
      <c r="I128" s="784"/>
      <c r="J128" s="784"/>
      <c r="K128" s="361" t="s">
        <v>208</v>
      </c>
      <c r="L128" s="361"/>
      <c r="M128" s="361"/>
      <c r="N128" s="361"/>
      <c r="O128" s="361"/>
      <c r="P128" s="363"/>
      <c r="Q128" s="780"/>
      <c r="S128" s="235"/>
      <c r="T128" s="238"/>
      <c r="U128" s="241"/>
      <c r="V128" s="238"/>
    </row>
    <row r="129" spans="1:22" ht="18" customHeight="1" x14ac:dyDescent="0.15">
      <c r="A129" s="338"/>
      <c r="B129" s="339"/>
      <c r="C129" s="283"/>
      <c r="D129" s="350"/>
      <c r="E129" s="362" t="s">
        <v>210</v>
      </c>
      <c r="F129" s="275"/>
      <c r="G129" s="275"/>
      <c r="H129" s="751"/>
      <c r="I129" s="751"/>
      <c r="J129" s="751"/>
      <c r="K129" s="275" t="s">
        <v>208</v>
      </c>
      <c r="L129" s="275"/>
      <c r="M129" s="275"/>
      <c r="N129" s="275"/>
      <c r="O129" s="275"/>
      <c r="P129" s="276"/>
      <c r="Q129" s="691"/>
      <c r="S129" s="236"/>
      <c r="T129" s="239"/>
      <c r="U129" s="242"/>
      <c r="V129" s="239"/>
    </row>
    <row r="130" spans="1:22" ht="30" customHeight="1" x14ac:dyDescent="0.15">
      <c r="A130" s="338"/>
      <c r="B130" s="339"/>
      <c r="C130" s="283"/>
      <c r="D130" s="350"/>
      <c r="E130" s="775" t="s">
        <v>134</v>
      </c>
      <c r="F130" s="356" t="s">
        <v>223</v>
      </c>
      <c r="G130" s="356"/>
      <c r="H130" s="356"/>
      <c r="I130" s="356"/>
      <c r="J130" s="356"/>
      <c r="K130" s="356"/>
      <c r="L130" s="776"/>
      <c r="M130" s="122" t="s">
        <v>167</v>
      </c>
      <c r="N130" s="776"/>
      <c r="O130" s="356" t="s">
        <v>168</v>
      </c>
      <c r="P130" s="357"/>
      <c r="Q130" s="69" t="s">
        <v>69</v>
      </c>
      <c r="S130" s="185" t="str">
        <f>IF(AND(E130="☑",OR(L130="",N130="")),"ERROR","")</f>
        <v/>
      </c>
      <c r="T130" s="210" t="str">
        <f>IF(S130="ERROR","確保予定年月を記入してください","")</f>
        <v/>
      </c>
      <c r="U130" s="195"/>
      <c r="V130" s="210"/>
    </row>
    <row r="131" spans="1:22" ht="24.95" customHeight="1" x14ac:dyDescent="0.15">
      <c r="A131" s="338"/>
      <c r="B131" s="339"/>
      <c r="C131" s="283"/>
      <c r="D131" s="350"/>
      <c r="E131" s="358" t="s">
        <v>224</v>
      </c>
      <c r="F131" s="359"/>
      <c r="G131" s="777"/>
      <c r="H131" s="777"/>
      <c r="I131" s="777"/>
      <c r="J131" s="777"/>
      <c r="K131" s="777"/>
      <c r="L131" s="777"/>
      <c r="M131" s="777"/>
      <c r="N131" s="777"/>
      <c r="O131" s="777"/>
      <c r="P131" s="125" t="s">
        <v>188</v>
      </c>
      <c r="Q131" s="780" t="s">
        <v>134</v>
      </c>
      <c r="S131" s="234" t="str">
        <f>IF(AND(E130="☑",OR(G131="",F133="")),"ERROR","")</f>
        <v/>
      </c>
      <c r="T131" s="237" t="str">
        <f>IF(S131="ERROR","備蓄場所・確保している資器材（資器材名・数量）を記入してください","")</f>
        <v/>
      </c>
      <c r="U131" s="240" t="str">
        <f>IF(AND(Q127="☑",E130="☐"),"ERROR","")</f>
        <v/>
      </c>
      <c r="V131" s="237" t="str">
        <f>IF(U131="ERROR","入力が不完全なまま「公開」にチェックがされています","")</f>
        <v/>
      </c>
    </row>
    <row r="132" spans="1:22" ht="24.95" customHeight="1" x14ac:dyDescent="0.15">
      <c r="A132" s="338"/>
      <c r="B132" s="339"/>
      <c r="C132" s="283"/>
      <c r="D132" s="350"/>
      <c r="E132" s="342" t="s">
        <v>76</v>
      </c>
      <c r="F132" s="343"/>
      <c r="G132" s="343"/>
      <c r="H132" s="343"/>
      <c r="I132" s="343"/>
      <c r="J132" s="343"/>
      <c r="K132" s="343"/>
      <c r="L132" s="343"/>
      <c r="M132" s="343"/>
      <c r="N132" s="343"/>
      <c r="O132" s="343"/>
      <c r="P132" s="344"/>
      <c r="Q132" s="780"/>
      <c r="S132" s="235"/>
      <c r="T132" s="238"/>
      <c r="U132" s="241"/>
      <c r="V132" s="238"/>
    </row>
    <row r="133" spans="1:22" ht="30" customHeight="1" x14ac:dyDescent="0.15">
      <c r="A133" s="338"/>
      <c r="B133" s="339"/>
      <c r="C133" s="283"/>
      <c r="D133" s="350"/>
      <c r="E133" s="70"/>
      <c r="F133" s="751"/>
      <c r="G133" s="751"/>
      <c r="H133" s="751"/>
      <c r="I133" s="751"/>
      <c r="J133" s="751"/>
      <c r="K133" s="751"/>
      <c r="L133" s="751"/>
      <c r="M133" s="751"/>
      <c r="N133" s="751"/>
      <c r="O133" s="751"/>
      <c r="P133" s="781"/>
      <c r="Q133" s="780"/>
      <c r="S133" s="236"/>
      <c r="T133" s="239"/>
      <c r="U133" s="242"/>
      <c r="V133" s="239"/>
    </row>
    <row r="134" spans="1:22" ht="30" customHeight="1" x14ac:dyDescent="0.15">
      <c r="A134" s="338"/>
      <c r="B134" s="339"/>
      <c r="C134" s="283"/>
      <c r="D134" s="350"/>
      <c r="E134" s="775" t="s">
        <v>134</v>
      </c>
      <c r="F134" s="356" t="s">
        <v>225</v>
      </c>
      <c r="G134" s="356"/>
      <c r="H134" s="356"/>
      <c r="I134" s="356"/>
      <c r="J134" s="356"/>
      <c r="K134" s="356"/>
      <c r="L134" s="776"/>
      <c r="M134" s="122" t="s">
        <v>167</v>
      </c>
      <c r="N134" s="776"/>
      <c r="O134" s="356" t="s">
        <v>168</v>
      </c>
      <c r="P134" s="357"/>
      <c r="Q134" s="69" t="s">
        <v>69</v>
      </c>
      <c r="S134" s="185" t="str">
        <f>IF(AND(E134="☑",OR(L134="",N134="")),"ERROR","")</f>
        <v/>
      </c>
      <c r="T134" s="210" t="str">
        <f>IF(S134="ERROR","整備予定年月を記入してください","")</f>
        <v/>
      </c>
      <c r="U134" s="195"/>
      <c r="V134" s="210"/>
    </row>
    <row r="135" spans="1:22" ht="18.600000000000001" customHeight="1" x14ac:dyDescent="0.15">
      <c r="A135" s="338"/>
      <c r="B135" s="339"/>
      <c r="C135" s="283"/>
      <c r="D135" s="350"/>
      <c r="E135" s="782" t="s">
        <v>134</v>
      </c>
      <c r="F135" s="359" t="s">
        <v>213</v>
      </c>
      <c r="G135" s="359"/>
      <c r="H135" s="359"/>
      <c r="I135" s="359"/>
      <c r="J135" s="359"/>
      <c r="K135" s="359"/>
      <c r="L135" s="359"/>
      <c r="M135" s="359"/>
      <c r="N135" s="359"/>
      <c r="O135" s="359"/>
      <c r="P135" s="360"/>
      <c r="Q135" s="780" t="s">
        <v>134</v>
      </c>
      <c r="S135" s="185"/>
      <c r="T135" s="210"/>
      <c r="U135" s="195" t="str">
        <f>IF(AND(Q135="☑",E134="☐"),"ERROR","")</f>
        <v/>
      </c>
      <c r="V135" s="210" t="str">
        <f>IF(U131="ERROR","入力が不完全なまま「公開」にチェックがされています","")</f>
        <v/>
      </c>
    </row>
    <row r="136" spans="1:22" ht="18" customHeight="1" x14ac:dyDescent="0.15">
      <c r="A136" s="338"/>
      <c r="B136" s="339"/>
      <c r="C136" s="283"/>
      <c r="D136" s="350"/>
      <c r="E136" s="782" t="s">
        <v>134</v>
      </c>
      <c r="F136" s="361" t="s">
        <v>214</v>
      </c>
      <c r="G136" s="361"/>
      <c r="H136" s="361"/>
      <c r="I136" s="361"/>
      <c r="J136" s="784"/>
      <c r="K136" s="784"/>
      <c r="L136" s="784"/>
      <c r="M136" s="784"/>
      <c r="N136" s="784"/>
      <c r="O136" s="784"/>
      <c r="P136" s="124" t="s">
        <v>188</v>
      </c>
      <c r="Q136" s="780"/>
      <c r="S136" s="185" t="str">
        <f>IF(AND(E136="☑",J136=""),"ERROR","")</f>
        <v/>
      </c>
      <c r="T136" s="210" t="str">
        <f>IF(S136="ERROR","安否確認の方法を記入してください","")</f>
        <v/>
      </c>
      <c r="U136" s="195" t="str">
        <f>IF(AND(J136&lt;&gt;"",E136="☐"),"ERROR","")</f>
        <v/>
      </c>
      <c r="V136" s="210" t="str">
        <f>IF(U136="ERROR","「安否確認の方法の構築」左側に☑がありません","")</f>
        <v/>
      </c>
    </row>
    <row r="137" spans="1:22" ht="18" customHeight="1" thickBot="1" x14ac:dyDescent="0.2">
      <c r="A137" s="340"/>
      <c r="B137" s="341"/>
      <c r="C137" s="351"/>
      <c r="D137" s="352"/>
      <c r="E137" s="783" t="s">
        <v>134</v>
      </c>
      <c r="F137" s="346" t="s">
        <v>215</v>
      </c>
      <c r="G137" s="346"/>
      <c r="H137" s="346"/>
      <c r="I137" s="346"/>
      <c r="J137" s="757"/>
      <c r="K137" s="757"/>
      <c r="L137" s="757"/>
      <c r="M137" s="757"/>
      <c r="N137" s="757"/>
      <c r="O137" s="757"/>
      <c r="P137" s="137" t="s">
        <v>188</v>
      </c>
      <c r="Q137" s="767"/>
      <c r="S137" s="186" t="str">
        <f>IF(AND(E137="☑",J137=""),"ERROR","")</f>
        <v/>
      </c>
      <c r="T137" s="208" t="str">
        <f>IF(S137="ERROR","その他連絡体制を記入してください","")</f>
        <v/>
      </c>
      <c r="U137" s="196" t="str">
        <f>IF(AND(J137&lt;&gt;"",E137="☐"),"ERROR","")</f>
        <v/>
      </c>
      <c r="V137" s="208" t="str">
        <f>IF(U137="ERROR","「その他連絡体制の整備」左側に☑がありません","")</f>
        <v/>
      </c>
    </row>
    <row r="138" spans="1:22" ht="30" customHeight="1" thickBot="1" x14ac:dyDescent="0.2">
      <c r="A138" s="333" t="s">
        <v>62</v>
      </c>
      <c r="B138" s="334"/>
      <c r="C138" s="334"/>
      <c r="D138" s="335"/>
      <c r="E138" s="768"/>
      <c r="F138" s="786"/>
      <c r="G138" s="786"/>
      <c r="H138" s="786"/>
      <c r="I138" s="786"/>
      <c r="J138" s="786"/>
      <c r="K138" s="786"/>
      <c r="L138" s="786"/>
      <c r="M138" s="786"/>
      <c r="N138" s="786"/>
      <c r="O138" s="786"/>
      <c r="P138" s="787"/>
      <c r="Q138" s="58" t="s">
        <v>6</v>
      </c>
    </row>
    <row r="139" spans="1:22" ht="20.45" customHeight="1" thickBot="1" x14ac:dyDescent="0.2">
      <c r="A139" s="27" t="s">
        <v>18</v>
      </c>
      <c r="B139" s="27"/>
      <c r="C139" s="47"/>
      <c r="D139" s="47"/>
      <c r="E139" s="48"/>
      <c r="F139" s="37"/>
      <c r="G139" s="37"/>
      <c r="H139" s="34"/>
      <c r="I139" s="37"/>
      <c r="J139" s="37"/>
      <c r="K139" s="37"/>
      <c r="L139" s="37"/>
      <c r="M139" s="37"/>
      <c r="N139" s="37"/>
      <c r="O139" s="37"/>
      <c r="P139" s="37"/>
      <c r="S139" s="179" t="s">
        <v>275</v>
      </c>
      <c r="T139" s="217">
        <f>COUNTIF(S2:S137,"ERROR")+COUNTIF(U2:U137,"ERROR")</f>
        <v>15</v>
      </c>
    </row>
    <row r="140" spans="1:22" ht="21.75" customHeight="1" x14ac:dyDescent="0.15">
      <c r="A140" s="27" t="s">
        <v>72</v>
      </c>
      <c r="B140" s="27"/>
      <c r="C140" s="47"/>
      <c r="D140" s="47"/>
      <c r="E140" s="48"/>
      <c r="F140" s="37"/>
      <c r="G140" s="37"/>
      <c r="H140" s="34"/>
      <c r="I140" s="37"/>
      <c r="J140" s="37"/>
      <c r="K140" s="37"/>
      <c r="L140" s="37"/>
      <c r="M140" s="37"/>
      <c r="N140" s="37"/>
      <c r="O140" s="37"/>
      <c r="P140" s="37"/>
    </row>
    <row r="141" spans="1:22" ht="22.5" customHeight="1" thickBot="1" x14ac:dyDescent="0.2">
      <c r="A141" s="71" t="s">
        <v>73</v>
      </c>
      <c r="B141" s="60"/>
      <c r="C141" s="61"/>
      <c r="D141" s="62"/>
      <c r="E141" s="62"/>
      <c r="F141" s="62"/>
      <c r="G141" s="62"/>
      <c r="H141" s="63"/>
      <c r="I141" s="64"/>
      <c r="J141" s="64"/>
      <c r="K141" s="64"/>
      <c r="L141" s="64"/>
      <c r="M141" s="64"/>
      <c r="N141" s="64"/>
      <c r="O141" s="64"/>
      <c r="P141" s="64"/>
      <c r="Q141" s="82"/>
    </row>
    <row r="142" spans="1:22" ht="32.25" customHeight="1" thickBot="1" x14ac:dyDescent="0.2">
      <c r="A142" s="315" t="s">
        <v>63</v>
      </c>
      <c r="B142" s="316"/>
      <c r="C142" s="317"/>
      <c r="D142" s="318" t="s">
        <v>64</v>
      </c>
      <c r="E142" s="319"/>
      <c r="F142" s="319"/>
      <c r="G142" s="320"/>
      <c r="H142" s="321" t="s">
        <v>65</v>
      </c>
      <c r="I142" s="322"/>
      <c r="J142" s="72"/>
      <c r="K142" s="73"/>
      <c r="L142" s="73"/>
      <c r="M142" s="73"/>
      <c r="N142" s="73"/>
      <c r="O142" s="73"/>
      <c r="P142" s="74"/>
      <c r="S142" s="2" t="s">
        <v>276</v>
      </c>
    </row>
    <row r="143" spans="1:22" ht="30.75" customHeight="1" x14ac:dyDescent="0.15">
      <c r="A143" s="323" t="s">
        <v>74</v>
      </c>
      <c r="B143" s="324"/>
      <c r="C143" s="325"/>
      <c r="D143" s="326" t="s">
        <v>64</v>
      </c>
      <c r="E143" s="327"/>
      <c r="F143" s="327"/>
      <c r="G143" s="328"/>
      <c r="H143" s="329" t="s">
        <v>74</v>
      </c>
      <c r="I143" s="325"/>
      <c r="J143" s="330" t="s">
        <v>64</v>
      </c>
      <c r="K143" s="331"/>
      <c r="L143" s="331"/>
      <c r="M143" s="331"/>
      <c r="N143" s="331"/>
      <c r="O143" s="331"/>
      <c r="P143" s="332"/>
      <c r="S143" s="2" t="s">
        <v>277</v>
      </c>
    </row>
    <row r="144" spans="1:22" ht="30" customHeight="1" x14ac:dyDescent="0.15">
      <c r="A144" s="294" t="s">
        <v>74</v>
      </c>
      <c r="B144" s="295"/>
      <c r="C144" s="296"/>
      <c r="D144" s="297" t="s">
        <v>64</v>
      </c>
      <c r="E144" s="298"/>
      <c r="F144" s="298"/>
      <c r="G144" s="299"/>
      <c r="H144" s="300" t="s">
        <v>74</v>
      </c>
      <c r="I144" s="296"/>
      <c r="J144" s="301" t="s">
        <v>64</v>
      </c>
      <c r="K144" s="302"/>
      <c r="L144" s="302"/>
      <c r="M144" s="302"/>
      <c r="N144" s="302"/>
      <c r="O144" s="302"/>
      <c r="P144" s="303"/>
    </row>
    <row r="145" spans="1:16" ht="30" customHeight="1" thickBot="1" x14ac:dyDescent="0.2">
      <c r="A145" s="304" t="s">
        <v>74</v>
      </c>
      <c r="B145" s="305"/>
      <c r="C145" s="306"/>
      <c r="D145" s="307" t="s">
        <v>64</v>
      </c>
      <c r="E145" s="308"/>
      <c r="F145" s="308"/>
      <c r="G145" s="309"/>
      <c r="H145" s="310" t="s">
        <v>74</v>
      </c>
      <c r="I145" s="311"/>
      <c r="J145" s="312" t="s">
        <v>64</v>
      </c>
      <c r="K145" s="313"/>
      <c r="L145" s="313"/>
      <c r="M145" s="313"/>
      <c r="N145" s="313"/>
      <c r="O145" s="313"/>
      <c r="P145" s="314"/>
    </row>
    <row r="146" spans="1:16" ht="26.25" customHeight="1" x14ac:dyDescent="0.15">
      <c r="A146" s="293" t="s">
        <v>75</v>
      </c>
      <c r="B146" s="293"/>
      <c r="C146" s="293"/>
      <c r="D146" s="293"/>
      <c r="E146" s="293"/>
      <c r="F146" s="293"/>
      <c r="G146" s="293"/>
      <c r="H146" s="293"/>
      <c r="I146" s="293"/>
      <c r="J146" s="293"/>
      <c r="K146" s="293"/>
      <c r="L146" s="293"/>
      <c r="M146" s="293"/>
      <c r="N146" s="293"/>
      <c r="O146" s="293"/>
      <c r="P146" s="293"/>
    </row>
  </sheetData>
  <sheetProtection password="E727" sheet="1" objects="1" scenarios="1" selectLockedCells="1"/>
  <dataConsolidate/>
  <mergeCells count="353">
    <mergeCell ref="S52:S55"/>
    <mergeCell ref="T52:T55"/>
    <mergeCell ref="U52:U55"/>
    <mergeCell ref="V52:V55"/>
    <mergeCell ref="Q96:Q99"/>
    <mergeCell ref="E112:G112"/>
    <mergeCell ref="K112:P112"/>
    <mergeCell ref="V110:V112"/>
    <mergeCell ref="F79:J79"/>
    <mergeCell ref="F80:J80"/>
    <mergeCell ref="Q83:Q88"/>
    <mergeCell ref="K84:L84"/>
    <mergeCell ref="F84:J84"/>
    <mergeCell ref="M84:N84"/>
    <mergeCell ref="O84:P84"/>
    <mergeCell ref="Q89:Q90"/>
    <mergeCell ref="F91:J91"/>
    <mergeCell ref="L91:P91"/>
    <mergeCell ref="Q92:Q93"/>
    <mergeCell ref="Q94:Q95"/>
    <mergeCell ref="O85:P85"/>
    <mergeCell ref="A102:D102"/>
    <mergeCell ref="T114:T116"/>
    <mergeCell ref="S114:S116"/>
    <mergeCell ref="U114:U116"/>
    <mergeCell ref="V114:V116"/>
    <mergeCell ref="S110:S112"/>
    <mergeCell ref="T110:T112"/>
    <mergeCell ref="S100:S101"/>
    <mergeCell ref="V92:V93"/>
    <mergeCell ref="U92:U93"/>
    <mergeCell ref="U94:U95"/>
    <mergeCell ref="V94:V95"/>
    <mergeCell ref="S96:S99"/>
    <mergeCell ref="T96:T99"/>
    <mergeCell ref="U96:U97"/>
    <mergeCell ref="V96:V97"/>
    <mergeCell ref="U98:U99"/>
    <mergeCell ref="V98:V99"/>
    <mergeCell ref="S92:S93"/>
    <mergeCell ref="S94:S95"/>
    <mergeCell ref="T92:T93"/>
    <mergeCell ref="T94:T95"/>
    <mergeCell ref="A107:B120"/>
    <mergeCell ref="C107:D107"/>
    <mergeCell ref="C108:D120"/>
    <mergeCell ref="Q118:Q120"/>
    <mergeCell ref="F108:J108"/>
    <mergeCell ref="Q110:Q112"/>
    <mergeCell ref="A106:P106"/>
    <mergeCell ref="A105:Q105"/>
    <mergeCell ref="A104:P104"/>
    <mergeCell ref="S121:S124"/>
    <mergeCell ref="T121:T124"/>
    <mergeCell ref="V121:V124"/>
    <mergeCell ref="U121:U124"/>
    <mergeCell ref="T100:T101"/>
    <mergeCell ref="U100:U101"/>
    <mergeCell ref="V100:V101"/>
    <mergeCell ref="U110:U112"/>
    <mergeCell ref="F107:J107"/>
    <mergeCell ref="H112:J112"/>
    <mergeCell ref="F109:J109"/>
    <mergeCell ref="E110:F110"/>
    <mergeCell ref="G110:O110"/>
    <mergeCell ref="E123:P123"/>
    <mergeCell ref="F121:J121"/>
    <mergeCell ref="N122:P122"/>
    <mergeCell ref="F122:J122"/>
    <mergeCell ref="Q114:Q116"/>
    <mergeCell ref="E115:P115"/>
    <mergeCell ref="F116:P116"/>
    <mergeCell ref="S56:S64"/>
    <mergeCell ref="T56:T64"/>
    <mergeCell ref="Q100:Q101"/>
    <mergeCell ref="B56:P64"/>
    <mergeCell ref="Q56:Q64"/>
    <mergeCell ref="A66:P66"/>
    <mergeCell ref="A67:Q67"/>
    <mergeCell ref="A68:P68"/>
    <mergeCell ref="A69:D71"/>
    <mergeCell ref="H69:I69"/>
    <mergeCell ref="K69:M69"/>
    <mergeCell ref="O69:P69"/>
    <mergeCell ref="L70:P70"/>
    <mergeCell ref="E70:K70"/>
    <mergeCell ref="E71:G71"/>
    <mergeCell ref="J71:L71"/>
    <mergeCell ref="A82:B90"/>
    <mergeCell ref="Q79:Q81"/>
    <mergeCell ref="L82:P82"/>
    <mergeCell ref="E82:K82"/>
    <mergeCell ref="K83:L83"/>
    <mergeCell ref="A100:D101"/>
    <mergeCell ref="O83:P83"/>
    <mergeCell ref="M83:N83"/>
    <mergeCell ref="F83:J83"/>
    <mergeCell ref="K111:P111"/>
    <mergeCell ref="G98:P98"/>
    <mergeCell ref="G99:P99"/>
    <mergeCell ref="N88:O88"/>
    <mergeCell ref="I88:K88"/>
    <mergeCell ref="H111:J111"/>
    <mergeCell ref="L87:M87"/>
    <mergeCell ref="E102:P102"/>
    <mergeCell ref="E111:G111"/>
    <mergeCell ref="F86:P86"/>
    <mergeCell ref="N87:O87"/>
    <mergeCell ref="F87:H87"/>
    <mergeCell ref="E85:E87"/>
    <mergeCell ref="F100:P100"/>
    <mergeCell ref="H101:O101"/>
    <mergeCell ref="F101:G101"/>
    <mergeCell ref="J85:L85"/>
    <mergeCell ref="F85:I85"/>
    <mergeCell ref="M85:N85"/>
    <mergeCell ref="L95:N95"/>
    <mergeCell ref="E95:K95"/>
    <mergeCell ref="E93:K93"/>
    <mergeCell ref="O95:P95"/>
    <mergeCell ref="C84:D84"/>
    <mergeCell ref="C87:D87"/>
    <mergeCell ref="C88:D88"/>
    <mergeCell ref="E81:P81"/>
    <mergeCell ref="C82:D82"/>
    <mergeCell ref="C83:D83"/>
    <mergeCell ref="A79:D81"/>
    <mergeCell ref="N80:P80"/>
    <mergeCell ref="A17:P17"/>
    <mergeCell ref="A18:P18"/>
    <mergeCell ref="A19:D19"/>
    <mergeCell ref="A20:D20"/>
    <mergeCell ref="A21:D22"/>
    <mergeCell ref="A23:D23"/>
    <mergeCell ref="E19:P19"/>
    <mergeCell ref="E20:P20"/>
    <mergeCell ref="G21:P21"/>
    <mergeCell ref="G22:P22"/>
    <mergeCell ref="E23:P23"/>
    <mergeCell ref="A51:D51"/>
    <mergeCell ref="E51:P51"/>
    <mergeCell ref="A46:D46"/>
    <mergeCell ref="E46:P46"/>
    <mergeCell ref="A47:D47"/>
    <mergeCell ref="A2:D2"/>
    <mergeCell ref="A3:Q3"/>
    <mergeCell ref="A5:Q5"/>
    <mergeCell ref="G8:H8"/>
    <mergeCell ref="A12:D12"/>
    <mergeCell ref="Q12:Q14"/>
    <mergeCell ref="A13:D13"/>
    <mergeCell ref="A14:D14"/>
    <mergeCell ref="E12:P12"/>
    <mergeCell ref="E13:P13"/>
    <mergeCell ref="G14:P14"/>
    <mergeCell ref="J2:K2"/>
    <mergeCell ref="Q38:Q39"/>
    <mergeCell ref="A24:D24"/>
    <mergeCell ref="A30:P30"/>
    <mergeCell ref="A32:P32"/>
    <mergeCell ref="F33:P33"/>
    <mergeCell ref="F34:P34"/>
    <mergeCell ref="Q35:Q37"/>
    <mergeCell ref="A33:D34"/>
    <mergeCell ref="Q33:Q34"/>
    <mergeCell ref="E24:P24"/>
    <mergeCell ref="E37:P37"/>
    <mergeCell ref="H36:L36"/>
    <mergeCell ref="M36:P36"/>
    <mergeCell ref="A35:D36"/>
    <mergeCell ref="E35:G36"/>
    <mergeCell ref="H35:L35"/>
    <mergeCell ref="M35:P35"/>
    <mergeCell ref="A37:D37"/>
    <mergeCell ref="A38:D39"/>
    <mergeCell ref="N39:O39"/>
    <mergeCell ref="K39:L39"/>
    <mergeCell ref="H39:I39"/>
    <mergeCell ref="E39:F39"/>
    <mergeCell ref="Q43:Q45"/>
    <mergeCell ref="A40:D40"/>
    <mergeCell ref="Q40:Q41"/>
    <mergeCell ref="A41:D41"/>
    <mergeCell ref="E41:J41"/>
    <mergeCell ref="F43:P43"/>
    <mergeCell ref="F44:P44"/>
    <mergeCell ref="F45:P45"/>
    <mergeCell ref="E40:I40"/>
    <mergeCell ref="K40:O40"/>
    <mergeCell ref="K41:P41"/>
    <mergeCell ref="K42:L42"/>
    <mergeCell ref="E42:G42"/>
    <mergeCell ref="H42:J42"/>
    <mergeCell ref="M42:O42"/>
    <mergeCell ref="A42:D42"/>
    <mergeCell ref="A43:B45"/>
    <mergeCell ref="C43:D45"/>
    <mergeCell ref="A48:D48"/>
    <mergeCell ref="E47:F47"/>
    <mergeCell ref="H47:I47"/>
    <mergeCell ref="N47:O47"/>
    <mergeCell ref="E48:I48"/>
    <mergeCell ref="N48:P48"/>
    <mergeCell ref="K47:M47"/>
    <mergeCell ref="A49:D49"/>
    <mergeCell ref="E49:P49"/>
    <mergeCell ref="A50:D50"/>
    <mergeCell ref="E50:P50"/>
    <mergeCell ref="I87:J87"/>
    <mergeCell ref="A91:B95"/>
    <mergeCell ref="C91:D91"/>
    <mergeCell ref="A96:D99"/>
    <mergeCell ref="F96:P96"/>
    <mergeCell ref="N97:P97"/>
    <mergeCell ref="J97:L97"/>
    <mergeCell ref="F97:H97"/>
    <mergeCell ref="F88:H88"/>
    <mergeCell ref="L88:M88"/>
    <mergeCell ref="C89:D90"/>
    <mergeCell ref="F89:P89"/>
    <mergeCell ref="F90:G90"/>
    <mergeCell ref="J90:K90"/>
    <mergeCell ref="L90:O90"/>
    <mergeCell ref="H90:I90"/>
    <mergeCell ref="C92:D93"/>
    <mergeCell ref="C94:D95"/>
    <mergeCell ref="F92:P92"/>
    <mergeCell ref="F94:P94"/>
    <mergeCell ref="O93:P93"/>
    <mergeCell ref="L93:N93"/>
    <mergeCell ref="Q127:Q129"/>
    <mergeCell ref="F113:J113"/>
    <mergeCell ref="G114:O114"/>
    <mergeCell ref="E114:F114"/>
    <mergeCell ref="F117:J117"/>
    <mergeCell ref="F118:P118"/>
    <mergeCell ref="F119:I119"/>
    <mergeCell ref="J119:O119"/>
    <mergeCell ref="F120:I120"/>
    <mergeCell ref="J120:O120"/>
    <mergeCell ref="F125:K125"/>
    <mergeCell ref="O125:P125"/>
    <mergeCell ref="F126:K126"/>
    <mergeCell ref="O126:P126"/>
    <mergeCell ref="G127:O127"/>
    <mergeCell ref="E127:F127"/>
    <mergeCell ref="K129:P129"/>
    <mergeCell ref="Q131:Q133"/>
    <mergeCell ref="E132:P132"/>
    <mergeCell ref="F133:P133"/>
    <mergeCell ref="E124:P124"/>
    <mergeCell ref="C125:D137"/>
    <mergeCell ref="Q135:Q137"/>
    <mergeCell ref="Q121:Q124"/>
    <mergeCell ref="O130:P130"/>
    <mergeCell ref="F130:K130"/>
    <mergeCell ref="G131:O131"/>
    <mergeCell ref="E131:F131"/>
    <mergeCell ref="O134:P134"/>
    <mergeCell ref="F134:K134"/>
    <mergeCell ref="F135:P135"/>
    <mergeCell ref="F136:I136"/>
    <mergeCell ref="J136:O136"/>
    <mergeCell ref="J137:O137"/>
    <mergeCell ref="F137:I137"/>
    <mergeCell ref="E129:G129"/>
    <mergeCell ref="H128:J128"/>
    <mergeCell ref="H129:J129"/>
    <mergeCell ref="K128:P128"/>
    <mergeCell ref="E128:G128"/>
    <mergeCell ref="C121:D124"/>
    <mergeCell ref="K75:O75"/>
    <mergeCell ref="F75:G75"/>
    <mergeCell ref="L76:P76"/>
    <mergeCell ref="E76:H76"/>
    <mergeCell ref="I76:K76"/>
    <mergeCell ref="A146:P146"/>
    <mergeCell ref="A144:C144"/>
    <mergeCell ref="D144:G144"/>
    <mergeCell ref="H144:I144"/>
    <mergeCell ref="J144:P144"/>
    <mergeCell ref="A145:C145"/>
    <mergeCell ref="D145:G145"/>
    <mergeCell ref="H145:I145"/>
    <mergeCell ref="J145:P145"/>
    <mergeCell ref="A142:C142"/>
    <mergeCell ref="D142:G142"/>
    <mergeCell ref="H142:I142"/>
    <mergeCell ref="A143:C143"/>
    <mergeCell ref="D143:G143"/>
    <mergeCell ref="H143:I143"/>
    <mergeCell ref="J143:P143"/>
    <mergeCell ref="A138:D138"/>
    <mergeCell ref="E138:P138"/>
    <mergeCell ref="A121:B137"/>
    <mergeCell ref="A77:D78"/>
    <mergeCell ref="Q77:Q78"/>
    <mergeCell ref="F77:H77"/>
    <mergeCell ref="K77:P77"/>
    <mergeCell ref="I77:J77"/>
    <mergeCell ref="F78:P78"/>
    <mergeCell ref="T33:T34"/>
    <mergeCell ref="S33:S34"/>
    <mergeCell ref="S35:S36"/>
    <mergeCell ref="T35:T36"/>
    <mergeCell ref="S38:S39"/>
    <mergeCell ref="T38:T39"/>
    <mergeCell ref="S43:S45"/>
    <mergeCell ref="T43:T45"/>
    <mergeCell ref="E74:G74"/>
    <mergeCell ref="A72:D74"/>
    <mergeCell ref="A75:D76"/>
    <mergeCell ref="H72:I72"/>
    <mergeCell ref="K72:M72"/>
    <mergeCell ref="O72:P72"/>
    <mergeCell ref="L73:P73"/>
    <mergeCell ref="E73:K73"/>
    <mergeCell ref="J74:L74"/>
    <mergeCell ref="I75:J75"/>
    <mergeCell ref="V38:V39"/>
    <mergeCell ref="V35:V36"/>
    <mergeCell ref="V33:V34"/>
    <mergeCell ref="V43:V45"/>
    <mergeCell ref="V56:V64"/>
    <mergeCell ref="U38:U39"/>
    <mergeCell ref="U35:U36"/>
    <mergeCell ref="U56:U64"/>
    <mergeCell ref="U43:U45"/>
    <mergeCell ref="U33:U34"/>
    <mergeCell ref="S127:S129"/>
    <mergeCell ref="T127:T129"/>
    <mergeCell ref="U127:U129"/>
    <mergeCell ref="V127:V129"/>
    <mergeCell ref="T131:T133"/>
    <mergeCell ref="S131:S133"/>
    <mergeCell ref="U131:U133"/>
    <mergeCell ref="V131:V133"/>
    <mergeCell ref="S77:S78"/>
    <mergeCell ref="T77:T78"/>
    <mergeCell ref="U77:U78"/>
    <mergeCell ref="V77:V78"/>
    <mergeCell ref="S79:S81"/>
    <mergeCell ref="T79:T81"/>
    <mergeCell ref="U79:U81"/>
    <mergeCell ref="V79:V81"/>
    <mergeCell ref="V85:V87"/>
    <mergeCell ref="U85:U87"/>
    <mergeCell ref="S89:S90"/>
    <mergeCell ref="T89:T90"/>
    <mergeCell ref="U89:U90"/>
    <mergeCell ref="V89:V90"/>
    <mergeCell ref="S83:S88"/>
    <mergeCell ref="T83:T88"/>
  </mergeCells>
  <phoneticPr fontId="3"/>
  <dataValidations count="3">
    <dataValidation type="whole" allowBlank="1" showInputMessage="1" showErrorMessage="1" sqref="J2:K2 M2 O2">
      <formula1>1</formula1>
      <formula2>2050</formula2>
    </dataValidation>
    <dataValidation type="whole" allowBlank="1" showInputMessage="1" showErrorMessage="1" sqref="E69 E72">
      <formula1>0</formula1>
      <formula2>100</formula2>
    </dataValidation>
    <dataValidation type="decimal" operator="greaterThanOrEqual" allowBlank="1" showInputMessage="1" showErrorMessage="1" sqref="L95:N95 L93:N93">
      <formula1>0</formula1>
    </dataValidation>
  </dataValidations>
  <pageMargins left="0.6692913385826772" right="0.51181102362204722" top="0.62992125984251968" bottom="0.31496062992125984" header="0.27559055118110237" footer="0.19685039370078741"/>
  <pageSetup paperSize="9" scale="83" fitToHeight="0" orientation="portrait" horizontalDpi="300" verticalDpi="300" r:id="rId1"/>
  <headerFooter alignWithMargins="0"/>
  <rowBreaks count="3" manualBreakCount="3">
    <brk id="30" max="16" man="1"/>
    <brk id="66" max="16" man="1"/>
    <brk id="104" max="1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Sheet2!$B$2:$B$3</xm:f>
          </x14:formula1>
          <xm:sqref>Q19:Q24 Q38:Q39 Q46:Q50 Q100 Q110:Q112 Q114:Q116 Q127:Q129 Q131:Q133 Q135:Q137 E43:E45 G69 J69 N69 G72 J72 N72 E75 H75 E77:E80 K91 E83:E92 E94 E96:E97 I97 M97 F98:F99 E100:E101 Q118:Q120 E33:E34 E107:E109 E113 E117:E122 E125:E126 E130 E134:E137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showZeros="0" view="pageBreakPreview" zoomScale="98" zoomScaleNormal="85" zoomScaleSheetLayoutView="98" workbookViewId="0">
      <selection activeCell="S20" sqref="S20"/>
    </sheetView>
  </sheetViews>
  <sheetFormatPr defaultRowHeight="13.5" x14ac:dyDescent="0.15"/>
  <cols>
    <col min="1" max="1" width="2.875" style="1" customWidth="1"/>
    <col min="2" max="2" width="2.5" style="1" customWidth="1"/>
    <col min="3" max="3" width="6.125" style="1" customWidth="1"/>
    <col min="4" max="4" width="15.625" style="1" customWidth="1"/>
    <col min="5" max="5" width="5.5" style="1" customWidth="1"/>
    <col min="6" max="9" width="5.5" style="2" customWidth="1"/>
    <col min="10" max="10" width="5.5" style="3" customWidth="1"/>
    <col min="11" max="15" width="5.5" style="2" customWidth="1"/>
    <col min="16" max="16" width="5.75" style="2" customWidth="1"/>
    <col min="17" max="17" width="1.625" style="2" customWidth="1"/>
    <col min="18" max="18" width="14.25" style="90" customWidth="1"/>
    <col min="19" max="20" width="9" style="2"/>
    <col min="21" max="21" width="26.5" style="2" customWidth="1"/>
    <col min="22" max="22" width="27.625" style="2" bestFit="1" customWidth="1"/>
    <col min="23" max="16384" width="9" style="2"/>
  </cols>
  <sheetData>
    <row r="1" spans="1:22" ht="32.25" customHeight="1" x14ac:dyDescent="0.15">
      <c r="A1" s="536"/>
      <c r="B1" s="634"/>
      <c r="C1" s="635"/>
      <c r="D1" s="636"/>
      <c r="E1" s="636"/>
      <c r="F1" s="636"/>
      <c r="G1" s="637"/>
      <c r="H1" s="638" t="s">
        <v>65</v>
      </c>
      <c r="I1" s="639"/>
      <c r="J1" s="641"/>
      <c r="K1" s="642"/>
      <c r="L1" s="642"/>
      <c r="M1" s="642"/>
      <c r="N1" s="642"/>
      <c r="O1" s="642"/>
      <c r="P1" s="640"/>
    </row>
    <row r="2" spans="1:22" ht="32.25" customHeight="1" x14ac:dyDescent="0.15">
      <c r="A2" s="59"/>
      <c r="B2" s="60"/>
      <c r="C2" s="61"/>
      <c r="D2" s="62"/>
      <c r="E2" s="62"/>
      <c r="F2" s="62"/>
      <c r="G2" s="62"/>
      <c r="H2" s="300" t="s">
        <v>131</v>
      </c>
      <c r="I2" s="640"/>
      <c r="J2" s="21"/>
      <c r="K2" s="21"/>
      <c r="L2" s="88" t="s">
        <v>129</v>
      </c>
      <c r="M2" s="88"/>
      <c r="N2" s="88" t="s">
        <v>128</v>
      </c>
      <c r="O2" s="88"/>
      <c r="P2" s="106" t="s">
        <v>127</v>
      </c>
    </row>
    <row r="3" spans="1:22" ht="32.25" customHeight="1" x14ac:dyDescent="0.15">
      <c r="A3" s="59"/>
      <c r="B3" s="60"/>
      <c r="C3" s="61"/>
      <c r="D3" s="62"/>
      <c r="E3" s="62"/>
      <c r="F3" s="62"/>
      <c r="G3" s="62"/>
      <c r="H3" s="300" t="s">
        <v>130</v>
      </c>
      <c r="I3" s="640"/>
      <c r="J3" s="21"/>
      <c r="K3" s="21"/>
      <c r="L3" s="88" t="s">
        <v>129</v>
      </c>
      <c r="M3" s="88"/>
      <c r="N3" s="88" t="s">
        <v>128</v>
      </c>
      <c r="O3" s="88"/>
      <c r="P3" s="106" t="s">
        <v>127</v>
      </c>
    </row>
    <row r="4" spans="1:22" ht="32.25" customHeight="1" x14ac:dyDescent="0.15">
      <c r="A4" s="453"/>
      <c r="B4" s="453"/>
      <c r="C4" s="453"/>
      <c r="D4" s="453"/>
      <c r="E4" s="453"/>
      <c r="F4" s="453"/>
      <c r="G4" s="453"/>
      <c r="H4" s="453"/>
      <c r="I4" s="627"/>
      <c r="J4" s="627"/>
      <c r="K4" s="627"/>
      <c r="L4" s="627"/>
      <c r="M4" s="627"/>
      <c r="N4" s="627"/>
      <c r="O4" s="627"/>
      <c r="P4" s="627"/>
    </row>
    <row r="5" spans="1:22" s="7" customFormat="1" ht="20.100000000000001" customHeight="1" x14ac:dyDescent="0.15">
      <c r="A5" s="453" t="s">
        <v>126</v>
      </c>
      <c r="B5" s="453"/>
      <c r="C5" s="453"/>
      <c r="D5" s="453"/>
      <c r="E5" s="453"/>
      <c r="F5" s="453"/>
      <c r="G5" s="453"/>
      <c r="H5" s="453"/>
      <c r="I5" s="627"/>
      <c r="J5" s="627"/>
      <c r="K5" s="627"/>
      <c r="L5" s="627"/>
      <c r="M5" s="627"/>
      <c r="N5" s="627"/>
      <c r="O5" s="627"/>
      <c r="P5" s="627"/>
      <c r="R5" s="90"/>
    </row>
    <row r="6" spans="1:22" s="7" customFormat="1" ht="20.100000000000001" customHeight="1" x14ac:dyDescent="0.15">
      <c r="A6" s="453"/>
      <c r="B6" s="453"/>
      <c r="C6" s="453"/>
      <c r="D6" s="453"/>
      <c r="E6" s="453"/>
      <c r="F6" s="453"/>
      <c r="G6" s="453"/>
      <c r="H6" s="453"/>
      <c r="I6" s="627"/>
      <c r="J6" s="627"/>
      <c r="K6" s="627"/>
      <c r="L6" s="627"/>
      <c r="M6" s="627"/>
      <c r="N6" s="627"/>
      <c r="O6" s="627"/>
      <c r="P6" s="627"/>
      <c r="R6" s="90"/>
    </row>
    <row r="7" spans="1:22" ht="34.5" customHeight="1" thickBot="1" x14ac:dyDescent="0.2">
      <c r="A7" s="628" t="s">
        <v>125</v>
      </c>
      <c r="B7" s="476"/>
      <c r="C7" s="476"/>
      <c r="D7" s="476"/>
      <c r="E7" s="476"/>
      <c r="F7" s="476"/>
      <c r="G7" s="476"/>
      <c r="H7" s="476"/>
      <c r="I7" s="476"/>
      <c r="J7" s="476"/>
      <c r="K7" s="476"/>
      <c r="L7" s="476"/>
      <c r="M7" s="476"/>
      <c r="N7" s="476"/>
      <c r="O7" s="476"/>
      <c r="P7" s="476"/>
      <c r="R7" s="105" t="s">
        <v>124</v>
      </c>
    </row>
    <row r="8" spans="1:22" ht="42.75" customHeight="1" x14ac:dyDescent="0.15">
      <c r="A8" s="477" t="s">
        <v>123</v>
      </c>
      <c r="B8" s="478"/>
      <c r="C8" s="478"/>
      <c r="D8" s="472"/>
      <c r="E8" s="629" t="str">
        <f>IF(別記様式第1号!E19:P19="","",IF(別記様式第1号!Q19="☐","申請者の希望により非公開",別記様式第1号!E19:P19))</f>
        <v/>
      </c>
      <c r="F8" s="630"/>
      <c r="G8" s="630"/>
      <c r="H8" s="630"/>
      <c r="I8" s="630"/>
      <c r="J8" s="630"/>
      <c r="K8" s="630"/>
      <c r="L8" s="630"/>
      <c r="M8" s="630"/>
      <c r="N8" s="630"/>
      <c r="O8" s="630"/>
      <c r="P8" s="631"/>
      <c r="R8" s="93" t="s">
        <v>102</v>
      </c>
      <c r="S8" s="2" t="s">
        <v>112</v>
      </c>
    </row>
    <row r="9" spans="1:22" ht="30" customHeight="1" x14ac:dyDescent="0.15">
      <c r="A9" s="479" t="s">
        <v>7</v>
      </c>
      <c r="B9" s="480"/>
      <c r="C9" s="480"/>
      <c r="D9" s="481"/>
      <c r="E9" s="621" t="str">
        <f>IF(別記様式第1号!E20:P20="","",IF(別記様式第1号!Q20="☐","申請者の希望により非公開",別記様式第1号!E20:P20))</f>
        <v/>
      </c>
      <c r="F9" s="632"/>
      <c r="G9" s="632"/>
      <c r="H9" s="632"/>
      <c r="I9" s="632"/>
      <c r="J9" s="632"/>
      <c r="K9" s="632"/>
      <c r="L9" s="632"/>
      <c r="M9" s="632"/>
      <c r="N9" s="632"/>
      <c r="O9" s="632"/>
      <c r="P9" s="633"/>
      <c r="R9" s="93" t="s">
        <v>102</v>
      </c>
      <c r="S9" s="2" t="s">
        <v>112</v>
      </c>
    </row>
    <row r="10" spans="1:22" ht="30" customHeight="1" x14ac:dyDescent="0.15">
      <c r="A10" s="479" t="s">
        <v>8</v>
      </c>
      <c r="B10" s="480"/>
      <c r="C10" s="480"/>
      <c r="D10" s="481"/>
      <c r="E10" s="31" t="s">
        <v>14</v>
      </c>
      <c r="F10" s="32"/>
      <c r="G10" s="621" t="str">
        <f>IF(別記様式第1号!G21:P21="","",IF(別記様式第1号!Q21="☐","申請者の希望により非公開",別記様式第1号!G21:P21))</f>
        <v/>
      </c>
      <c r="H10" s="622"/>
      <c r="I10" s="622"/>
      <c r="J10" s="622"/>
      <c r="K10" s="622"/>
      <c r="L10" s="622"/>
      <c r="M10" s="622"/>
      <c r="N10" s="622"/>
      <c r="O10" s="622"/>
      <c r="P10" s="623"/>
      <c r="R10" s="93" t="s">
        <v>102</v>
      </c>
      <c r="S10" s="2" t="s">
        <v>112</v>
      </c>
    </row>
    <row r="11" spans="1:22" ht="30" customHeight="1" x14ac:dyDescent="0.15">
      <c r="A11" s="479"/>
      <c r="B11" s="480"/>
      <c r="C11" s="480"/>
      <c r="D11" s="481"/>
      <c r="E11" s="33" t="s">
        <v>15</v>
      </c>
      <c r="F11" s="89"/>
      <c r="G11" s="643" t="str">
        <f>IF(別記様式第1号!G22:P22="","",IF(別記様式第1号!Q22="☐","申請者の希望により非公開",別記様式第1号!G22:P22))</f>
        <v/>
      </c>
      <c r="H11" s="644"/>
      <c r="I11" s="644"/>
      <c r="J11" s="644"/>
      <c r="K11" s="644"/>
      <c r="L11" s="644"/>
      <c r="M11" s="644"/>
      <c r="N11" s="644"/>
      <c r="O11" s="644"/>
      <c r="P11" s="645"/>
      <c r="R11" s="93" t="s">
        <v>102</v>
      </c>
      <c r="S11" s="2" t="s">
        <v>112</v>
      </c>
    </row>
    <row r="12" spans="1:22" ht="30" customHeight="1" x14ac:dyDescent="0.15">
      <c r="A12" s="479" t="s">
        <v>122</v>
      </c>
      <c r="B12" s="480"/>
      <c r="C12" s="480"/>
      <c r="D12" s="481"/>
      <c r="E12" s="621" t="str">
        <f>IF(別記様式第1号!E23:P23="","",IF(別記様式第1号!Q23="☐","申請者の希望により非公開",別記様式第1号!E23:P23))</f>
        <v/>
      </c>
      <c r="F12" s="622"/>
      <c r="G12" s="622"/>
      <c r="H12" s="622"/>
      <c r="I12" s="622"/>
      <c r="J12" s="622"/>
      <c r="K12" s="622"/>
      <c r="L12" s="622"/>
      <c r="M12" s="622"/>
      <c r="N12" s="622"/>
      <c r="O12" s="622"/>
      <c r="P12" s="623"/>
      <c r="R12" s="93" t="s">
        <v>102</v>
      </c>
      <c r="S12" s="2" t="s">
        <v>112</v>
      </c>
    </row>
    <row r="13" spans="1:22" ht="30" customHeight="1" thickBot="1" x14ac:dyDescent="0.2">
      <c r="A13" s="429" t="s">
        <v>121</v>
      </c>
      <c r="B13" s="430"/>
      <c r="C13" s="430"/>
      <c r="D13" s="431"/>
      <c r="E13" s="624" t="str">
        <f>IF(別記様式第1号!E24:P24="","",IF(別記様式第1号!Q24="☐","申請者の希望により非公開",別記様式第1号!E24:P24))</f>
        <v/>
      </c>
      <c r="F13" s="625"/>
      <c r="G13" s="625"/>
      <c r="H13" s="625"/>
      <c r="I13" s="625"/>
      <c r="J13" s="625"/>
      <c r="K13" s="625"/>
      <c r="L13" s="625"/>
      <c r="M13" s="625"/>
      <c r="N13" s="625"/>
      <c r="O13" s="625"/>
      <c r="P13" s="626"/>
      <c r="R13" s="93" t="s">
        <v>102</v>
      </c>
      <c r="S13" s="2" t="s">
        <v>112</v>
      </c>
    </row>
    <row r="14" spans="1:22" ht="23.25" customHeight="1" x14ac:dyDescent="0.15">
      <c r="A14" s="612"/>
      <c r="B14" s="613"/>
      <c r="C14" s="613"/>
      <c r="D14" s="613"/>
      <c r="E14" s="613"/>
      <c r="F14" s="613"/>
      <c r="G14" s="613"/>
      <c r="H14" s="613"/>
      <c r="I14" s="613"/>
      <c r="J14" s="613"/>
      <c r="K14" s="613"/>
      <c r="L14" s="613"/>
      <c r="M14" s="613"/>
      <c r="N14" s="613"/>
      <c r="O14" s="613"/>
      <c r="P14" s="613"/>
    </row>
    <row r="15" spans="1:22" ht="34.5" customHeight="1" thickBot="1" x14ac:dyDescent="0.2">
      <c r="A15" s="612" t="s">
        <v>20</v>
      </c>
      <c r="B15" s="613"/>
      <c r="C15" s="613"/>
      <c r="D15" s="613"/>
      <c r="E15" s="613"/>
      <c r="F15" s="613"/>
      <c r="G15" s="613"/>
      <c r="H15" s="613"/>
      <c r="I15" s="613"/>
      <c r="J15" s="613"/>
      <c r="K15" s="613"/>
      <c r="L15" s="613"/>
      <c r="M15" s="613"/>
      <c r="N15" s="613"/>
      <c r="O15" s="613"/>
      <c r="P15" s="613"/>
    </row>
    <row r="16" spans="1:22" ht="37.15" customHeight="1" x14ac:dyDescent="0.15">
      <c r="A16" s="477" t="s">
        <v>22</v>
      </c>
      <c r="B16" s="458"/>
      <c r="C16" s="458"/>
      <c r="D16" s="459"/>
      <c r="E16" s="614" t="str">
        <f>IF(別記様式第1号!E33="☑","分譲",IF(別記様式第1号!E34="☑","賃貸",""))</f>
        <v/>
      </c>
      <c r="F16" s="614"/>
      <c r="G16" s="614"/>
      <c r="H16" s="614"/>
      <c r="I16" s="614"/>
      <c r="J16" s="614"/>
      <c r="K16" s="614"/>
      <c r="L16" s="614"/>
      <c r="M16" s="614"/>
      <c r="N16" s="614"/>
      <c r="O16" s="614"/>
      <c r="P16" s="615"/>
      <c r="Q16" s="104"/>
      <c r="R16" s="94" t="s">
        <v>23</v>
      </c>
      <c r="S16" s="97"/>
      <c r="U16" s="94" t="s">
        <v>120</v>
      </c>
      <c r="V16" s="94" t="s">
        <v>119</v>
      </c>
    </row>
    <row r="17" spans="1:19" ht="30" customHeight="1" x14ac:dyDescent="0.15">
      <c r="A17" s="438" t="s">
        <v>24</v>
      </c>
      <c r="B17" s="616"/>
      <c r="C17" s="616"/>
      <c r="D17" s="617"/>
      <c r="E17" s="618" t="str">
        <f>"東京都"&amp;別記様式第1号!H36</f>
        <v>東京都</v>
      </c>
      <c r="F17" s="619"/>
      <c r="G17" s="619"/>
      <c r="H17" s="619"/>
      <c r="I17" s="619"/>
      <c r="J17" s="619"/>
      <c r="K17" s="619"/>
      <c r="L17" s="619"/>
      <c r="M17" s="619"/>
      <c r="N17" s="619"/>
      <c r="O17" s="619"/>
      <c r="P17" s="620"/>
      <c r="R17" s="93" t="s">
        <v>23</v>
      </c>
    </row>
    <row r="18" spans="1:19" s="7" customFormat="1" ht="30" customHeight="1" x14ac:dyDescent="0.15">
      <c r="A18" s="449" t="s">
        <v>25</v>
      </c>
      <c r="B18" s="589"/>
      <c r="C18" s="589"/>
      <c r="D18" s="590"/>
      <c r="E18" s="601">
        <f>別記様式第1号!E37:P37</f>
        <v>0</v>
      </c>
      <c r="F18" s="602"/>
      <c r="G18" s="602"/>
      <c r="H18" s="602"/>
      <c r="I18" s="602"/>
      <c r="J18" s="602"/>
      <c r="K18" s="602"/>
      <c r="L18" s="602"/>
      <c r="M18" s="602"/>
      <c r="N18" s="602"/>
      <c r="O18" s="602"/>
      <c r="P18" s="603"/>
      <c r="R18" s="93" t="s">
        <v>23</v>
      </c>
    </row>
    <row r="19" spans="1:19" s="7" customFormat="1" ht="15.6" customHeight="1" x14ac:dyDescent="0.15">
      <c r="A19" s="473" t="s">
        <v>118</v>
      </c>
      <c r="B19" s="474"/>
      <c r="C19" s="474"/>
      <c r="D19" s="399"/>
      <c r="E19" s="228" t="str">
        <f>IF(AND(別記様式第1号!E39="",別記様式第1号!H39="",別記様式第1号!K39="",別記様式第1号!N39=""),"","電車")</f>
        <v/>
      </c>
      <c r="F19" s="229"/>
      <c r="G19" s="229"/>
      <c r="H19" s="230" t="str">
        <f>IF(AND(別記様式第1号!E39="",別記様式第1号!H39="",別記様式第1号!K39="",別記様式第1号!N39=""),"","最寄駅")</f>
        <v/>
      </c>
      <c r="I19" s="229"/>
      <c r="J19" s="231"/>
      <c r="K19" s="232" t="str">
        <f>IF(AND(別記様式第1号!E39="",別記様式第1号!H39="",別記様式第1号!K39="",別記様式第1号!N39=""),"","バス")</f>
        <v/>
      </c>
      <c r="L19" s="229"/>
      <c r="M19" s="229"/>
      <c r="N19" s="232" t="str">
        <f>IF(AND(別記様式第1号!E39="",別記様式第1号!H39="",別記様式第1号!K39="",別記様式第1号!N39=""),"","徒歩")</f>
        <v/>
      </c>
      <c r="O19" s="229"/>
      <c r="P19" s="233"/>
      <c r="R19" s="93"/>
    </row>
    <row r="20" spans="1:19" s="7" customFormat="1" ht="30" customHeight="1" x14ac:dyDescent="0.15">
      <c r="A20" s="282"/>
      <c r="B20" s="283"/>
      <c r="C20" s="439"/>
      <c r="D20" s="401"/>
      <c r="E20" s="604" t="str">
        <f>IF(AND(別記様式第1号!E39="",別記様式第1号!H39="",別記様式第1号!K39="",別記様式第1号!N39=""),"",IF(別記様式第1号!Q38="☑",別記様式第1号!E39&amp;"線","申請者の希望により"))</f>
        <v/>
      </c>
      <c r="F20" s="605"/>
      <c r="G20" s="606"/>
      <c r="H20" s="607" t="str">
        <f>IF(AND(別記様式第1号!E39="",別記様式第1号!H39="",別記様式第1号!K39="",別記様式第1号!N39=""),"",IF(別記様式第1号!Q38="☑",別記様式第1号!H39&amp;"駅","非公開　　　　　　　　"))</f>
        <v/>
      </c>
      <c r="I20" s="605"/>
      <c r="J20" s="608"/>
      <c r="K20" s="609" t="str">
        <f>IF(別記様式第1号!Q38="☑",別記様式第1号!K39&amp;"分","")</f>
        <v/>
      </c>
      <c r="L20" s="562"/>
      <c r="M20" s="610"/>
      <c r="N20" s="609" t="str">
        <f>IF(別記様式第1号!Q38="☑",別記様式第1号!N39&amp;"分","")</f>
        <v/>
      </c>
      <c r="O20" s="562"/>
      <c r="P20" s="611"/>
      <c r="R20" s="93" t="s">
        <v>102</v>
      </c>
      <c r="S20" s="2" t="s">
        <v>101</v>
      </c>
    </row>
    <row r="21" spans="1:19" ht="30" customHeight="1" x14ac:dyDescent="0.15">
      <c r="A21" s="473" t="s">
        <v>31</v>
      </c>
      <c r="B21" s="474"/>
      <c r="C21" s="564"/>
      <c r="D21" s="565"/>
      <c r="E21" s="593">
        <f>別記様式第1号!E40:I40</f>
        <v>0</v>
      </c>
      <c r="F21" s="594"/>
      <c r="G21" s="594"/>
      <c r="H21" s="594"/>
      <c r="I21" s="594"/>
      <c r="J21" s="134" t="s">
        <v>228</v>
      </c>
      <c r="K21" s="595">
        <f>別記様式第1号!K40:O40</f>
        <v>0</v>
      </c>
      <c r="L21" s="596"/>
      <c r="M21" s="596"/>
      <c r="N21" s="596"/>
      <c r="O21" s="596"/>
      <c r="P21" s="135" t="s">
        <v>229</v>
      </c>
      <c r="R21" s="93" t="s">
        <v>23</v>
      </c>
    </row>
    <row r="22" spans="1:19" s="7" customFormat="1" ht="30" customHeight="1" x14ac:dyDescent="0.15">
      <c r="A22" s="449" t="s">
        <v>32</v>
      </c>
      <c r="B22" s="589"/>
      <c r="C22" s="589"/>
      <c r="D22" s="590"/>
      <c r="E22" s="599">
        <f>別記様式第1号!E41:J41</f>
        <v>0</v>
      </c>
      <c r="F22" s="600"/>
      <c r="G22" s="600"/>
      <c r="H22" s="600"/>
      <c r="I22" s="600"/>
      <c r="J22" s="600"/>
      <c r="K22" s="597" t="s">
        <v>230</v>
      </c>
      <c r="L22" s="597"/>
      <c r="M22" s="597"/>
      <c r="N22" s="597"/>
      <c r="O22" s="597"/>
      <c r="P22" s="598"/>
      <c r="R22" s="93" t="s">
        <v>23</v>
      </c>
    </row>
    <row r="23" spans="1:19" s="7" customFormat="1" ht="30" customHeight="1" x14ac:dyDescent="0.15">
      <c r="A23" s="563" t="s">
        <v>117</v>
      </c>
      <c r="B23" s="564"/>
      <c r="C23" s="589"/>
      <c r="D23" s="590"/>
      <c r="E23" s="583" t="str">
        <f>IF(別記様式第1号!E46:P46="","",IF(別記様式第1号!Q46="☐","申請者の希望により非公開",別記様式第1号!E46:P46))</f>
        <v/>
      </c>
      <c r="F23" s="584"/>
      <c r="G23" s="584"/>
      <c r="H23" s="584"/>
      <c r="I23" s="584"/>
      <c r="J23" s="584"/>
      <c r="K23" s="591"/>
      <c r="L23" s="591"/>
      <c r="M23" s="591"/>
      <c r="N23" s="591"/>
      <c r="O23" s="591"/>
      <c r="P23" s="592"/>
      <c r="R23" s="93" t="s">
        <v>102</v>
      </c>
      <c r="S23" s="2" t="s">
        <v>112</v>
      </c>
    </row>
    <row r="24" spans="1:19" s="7" customFormat="1" ht="30" customHeight="1" x14ac:dyDescent="0.15">
      <c r="A24" s="563" t="s">
        <v>116</v>
      </c>
      <c r="B24" s="564"/>
      <c r="C24" s="564"/>
      <c r="D24" s="565"/>
      <c r="E24" s="579" t="str">
        <f>IF(別記様式第1号!E47:F47="","",IF(別記様式第1号!Q47="☐","申請者の希望により非公開",別記様式第1号!E47&amp;"㎡～"&amp;別記様式第1号!H47&amp;"㎡　　　延べ床面積"&amp;別記様式第1号!N47&amp;"㎡"))</f>
        <v/>
      </c>
      <c r="F24" s="580"/>
      <c r="G24" s="580"/>
      <c r="H24" s="580"/>
      <c r="I24" s="580"/>
      <c r="J24" s="580"/>
      <c r="K24" s="580"/>
      <c r="L24" s="580"/>
      <c r="M24" s="580"/>
      <c r="N24" s="580"/>
      <c r="O24" s="580"/>
      <c r="P24" s="581"/>
      <c r="R24" s="93" t="s">
        <v>231</v>
      </c>
      <c r="S24" s="2" t="s">
        <v>101</v>
      </c>
    </row>
    <row r="25" spans="1:19" s="7" customFormat="1" ht="30" customHeight="1" x14ac:dyDescent="0.15">
      <c r="A25" s="582" t="s">
        <v>115</v>
      </c>
      <c r="B25" s="564"/>
      <c r="C25" s="564"/>
      <c r="D25" s="565"/>
      <c r="E25" s="583" t="str">
        <f>IF(別記様式第1号!E48:I48="","",IF(別記様式第1号!Q48="☐","申請者の希望により非公開",別記様式第1号!E48:I48&amp;"年"&amp;別記様式第1号!K48&amp;"月"&amp;別記様式第1号!M48&amp;"日"))</f>
        <v/>
      </c>
      <c r="F25" s="584"/>
      <c r="G25" s="584"/>
      <c r="H25" s="584"/>
      <c r="I25" s="584"/>
      <c r="J25" s="584"/>
      <c r="K25" s="585"/>
      <c r="L25" s="585"/>
      <c r="M25" s="585"/>
      <c r="N25" s="585"/>
      <c r="O25" s="585"/>
      <c r="P25" s="586"/>
      <c r="R25" s="93" t="s">
        <v>102</v>
      </c>
      <c r="S25" s="2" t="s">
        <v>101</v>
      </c>
    </row>
    <row r="26" spans="1:19" s="7" customFormat="1" ht="60" customHeight="1" x14ac:dyDescent="0.15">
      <c r="A26" s="563" t="s">
        <v>114</v>
      </c>
      <c r="B26" s="564"/>
      <c r="C26" s="564"/>
      <c r="D26" s="565"/>
      <c r="E26" s="583" t="str">
        <f>IF(別記様式第1号!E49:P49="","",IF(別記様式第1号!Q49="☐","申請者の希望により非公開",別記様式第1号!E49:P49))</f>
        <v/>
      </c>
      <c r="F26" s="584"/>
      <c r="G26" s="584"/>
      <c r="H26" s="584"/>
      <c r="I26" s="584"/>
      <c r="J26" s="584"/>
      <c r="K26" s="587"/>
      <c r="L26" s="587"/>
      <c r="M26" s="587"/>
      <c r="N26" s="587"/>
      <c r="O26" s="587"/>
      <c r="P26" s="588"/>
      <c r="R26" s="93" t="s">
        <v>102</v>
      </c>
      <c r="S26" s="2" t="s">
        <v>112</v>
      </c>
    </row>
    <row r="27" spans="1:19" ht="32.450000000000003" customHeight="1" thickBot="1" x14ac:dyDescent="0.2">
      <c r="A27" s="569" t="s">
        <v>113</v>
      </c>
      <c r="B27" s="570"/>
      <c r="C27" s="570"/>
      <c r="D27" s="571"/>
      <c r="E27" s="572" t="str">
        <f>IF(別記様式第1号!E50:P50="","",IF(別記様式第1号!Q50="☐","申請者の希望により非公開",別記様式第1号!E50:P50))</f>
        <v/>
      </c>
      <c r="F27" s="573"/>
      <c r="G27" s="573"/>
      <c r="H27" s="573"/>
      <c r="I27" s="573"/>
      <c r="J27" s="573"/>
      <c r="K27" s="573"/>
      <c r="L27" s="573"/>
      <c r="M27" s="573"/>
      <c r="N27" s="573"/>
      <c r="O27" s="573"/>
      <c r="P27" s="574"/>
      <c r="R27" s="93" t="s">
        <v>102</v>
      </c>
      <c r="S27" s="2" t="s">
        <v>112</v>
      </c>
    </row>
    <row r="28" spans="1:19" ht="45" customHeight="1" thickBot="1" x14ac:dyDescent="0.2">
      <c r="A28" s="333" t="s">
        <v>111</v>
      </c>
      <c r="B28" s="334"/>
      <c r="C28" s="334"/>
      <c r="D28" s="335"/>
      <c r="E28" s="516" t="str">
        <f>E49&amp;E66</f>
        <v/>
      </c>
      <c r="F28" s="516"/>
      <c r="G28" s="516"/>
      <c r="H28" s="516"/>
      <c r="I28" s="516"/>
      <c r="J28" s="516"/>
      <c r="K28" s="516"/>
      <c r="L28" s="516"/>
      <c r="M28" s="516"/>
      <c r="N28" s="516"/>
      <c r="O28" s="516"/>
      <c r="P28" s="517"/>
      <c r="R28" s="93" t="s">
        <v>23</v>
      </c>
      <c r="S28" s="97"/>
    </row>
    <row r="29" spans="1:19" ht="40.5" customHeight="1" x14ac:dyDescent="0.15">
      <c r="A29" s="103"/>
      <c r="B29" s="50"/>
      <c r="C29" s="50"/>
      <c r="D29" s="50"/>
      <c r="E29" s="85"/>
      <c r="F29" s="50"/>
      <c r="G29" s="50"/>
      <c r="H29" s="50"/>
      <c r="I29" s="50"/>
      <c r="J29" s="50"/>
      <c r="K29" s="50"/>
      <c r="L29" s="50"/>
      <c r="M29" s="50"/>
      <c r="N29" s="50"/>
      <c r="O29" s="50"/>
      <c r="P29" s="50"/>
      <c r="Q29" s="3"/>
      <c r="R29" s="91"/>
    </row>
    <row r="30" spans="1:19" ht="34.5" customHeight="1" thickBot="1" x14ac:dyDescent="0.2">
      <c r="A30" s="575" t="s">
        <v>110</v>
      </c>
      <c r="B30" s="576"/>
      <c r="C30" s="576"/>
      <c r="D30" s="576"/>
      <c r="E30" s="576"/>
      <c r="F30" s="576"/>
      <c r="G30" s="576"/>
      <c r="H30" s="576"/>
      <c r="I30" s="576"/>
      <c r="J30" s="576"/>
      <c r="K30" s="576"/>
      <c r="L30" s="576"/>
      <c r="M30" s="576"/>
      <c r="N30" s="576"/>
      <c r="O30" s="576"/>
      <c r="P30" s="576"/>
    </row>
    <row r="31" spans="1:19" ht="30" customHeight="1" x14ac:dyDescent="0.15">
      <c r="A31" s="477" t="s">
        <v>109</v>
      </c>
      <c r="B31" s="478"/>
      <c r="C31" s="478"/>
      <c r="D31" s="472"/>
      <c r="E31" s="148">
        <f>別記様式第1号!E69</f>
        <v>0</v>
      </c>
      <c r="F31" s="149" t="s">
        <v>232</v>
      </c>
      <c r="G31" s="173" t="str">
        <f>別記様式第1号!G69</f>
        <v>☐</v>
      </c>
      <c r="H31" s="369" t="s">
        <v>279</v>
      </c>
      <c r="I31" s="369"/>
      <c r="J31" s="173" t="str">
        <f>別記様式第1号!J69</f>
        <v>☐</v>
      </c>
      <c r="K31" s="513" t="s">
        <v>280</v>
      </c>
      <c r="L31" s="513"/>
      <c r="M31" s="513"/>
      <c r="N31" s="174" t="str">
        <f>別記様式第1号!N69</f>
        <v>☐</v>
      </c>
      <c r="O31" s="513" t="s">
        <v>233</v>
      </c>
      <c r="P31" s="577"/>
      <c r="Q31" s="102"/>
      <c r="R31" s="93" t="s">
        <v>23</v>
      </c>
      <c r="S31" s="3"/>
    </row>
    <row r="32" spans="1:19" s="7" customFormat="1" ht="30" customHeight="1" x14ac:dyDescent="0.15">
      <c r="A32" s="563" t="s">
        <v>108</v>
      </c>
      <c r="B32" s="564"/>
      <c r="C32" s="564"/>
      <c r="D32" s="565"/>
      <c r="E32" s="148">
        <f>別記様式第1号!E72</f>
        <v>0</v>
      </c>
      <c r="F32" s="149" t="s">
        <v>232</v>
      </c>
      <c r="G32" s="173" t="str">
        <f>別記様式第1号!G72</f>
        <v>☐</v>
      </c>
      <c r="H32" s="392" t="s">
        <v>279</v>
      </c>
      <c r="I32" s="392"/>
      <c r="J32" s="173" t="str">
        <f>別記様式第1号!J72</f>
        <v>☐</v>
      </c>
      <c r="K32" s="405" t="s">
        <v>281</v>
      </c>
      <c r="L32" s="405"/>
      <c r="M32" s="405"/>
      <c r="N32" s="174" t="str">
        <f>別記様式第1号!N72</f>
        <v>☐</v>
      </c>
      <c r="O32" s="405" t="s">
        <v>233</v>
      </c>
      <c r="P32" s="578"/>
      <c r="Q32" s="101"/>
      <c r="R32" s="93" t="s">
        <v>23</v>
      </c>
      <c r="S32" s="100"/>
    </row>
    <row r="33" spans="1:22" ht="30" customHeight="1" x14ac:dyDescent="0.15">
      <c r="A33" s="566" t="s">
        <v>48</v>
      </c>
      <c r="B33" s="567"/>
      <c r="C33" s="567"/>
      <c r="D33" s="568"/>
      <c r="E33" s="151" t="str">
        <f>別記様式第1号!E75</f>
        <v>☐</v>
      </c>
      <c r="F33" s="392" t="s">
        <v>236</v>
      </c>
      <c r="G33" s="392"/>
      <c r="H33" s="153" t="str">
        <f>別記様式第1号!H75</f>
        <v>☐</v>
      </c>
      <c r="I33" s="136" t="s">
        <v>237</v>
      </c>
      <c r="J33" s="295">
        <f>別記様式第1号!K75</f>
        <v>0</v>
      </c>
      <c r="K33" s="295"/>
      <c r="L33" s="295"/>
      <c r="M33" s="295"/>
      <c r="N33" s="295"/>
      <c r="O33" s="295"/>
      <c r="P33" s="150" t="s">
        <v>235</v>
      </c>
      <c r="Q33" s="86"/>
      <c r="R33" s="93" t="s">
        <v>23</v>
      </c>
      <c r="S33" s="3"/>
    </row>
    <row r="34" spans="1:22" ht="18.95" customHeight="1" x14ac:dyDescent="0.15">
      <c r="A34" s="473" t="s">
        <v>49</v>
      </c>
      <c r="B34" s="474"/>
      <c r="C34" s="474"/>
      <c r="D34" s="399"/>
      <c r="E34" s="151" t="str">
        <f>別記様式第1号!E77</f>
        <v>☐</v>
      </c>
      <c r="F34" s="273" t="s">
        <v>239</v>
      </c>
      <c r="G34" s="273"/>
      <c r="H34" s="273"/>
      <c r="I34" s="163">
        <f>別記様式第1号!I77</f>
        <v>0</v>
      </c>
      <c r="J34" s="273" t="s">
        <v>240</v>
      </c>
      <c r="K34" s="273"/>
      <c r="L34" s="273"/>
      <c r="M34" s="273"/>
      <c r="N34" s="273"/>
      <c r="O34" s="273"/>
      <c r="P34" s="547"/>
      <c r="Q34" s="158"/>
      <c r="R34" s="646" t="s">
        <v>23</v>
      </c>
      <c r="S34" s="3"/>
    </row>
    <row r="35" spans="1:22" ht="18.95" customHeight="1" x14ac:dyDescent="0.15">
      <c r="A35" s="438"/>
      <c r="B35" s="439"/>
      <c r="C35" s="439"/>
      <c r="D35" s="401"/>
      <c r="E35" s="155" t="str">
        <f>別記様式第1号!E78</f>
        <v>☐</v>
      </c>
      <c r="F35" s="275" t="s">
        <v>238</v>
      </c>
      <c r="G35" s="275"/>
      <c r="H35" s="275"/>
      <c r="I35" s="275"/>
      <c r="J35" s="275"/>
      <c r="K35" s="275"/>
      <c r="L35" s="275"/>
      <c r="M35" s="275"/>
      <c r="N35" s="275"/>
      <c r="O35" s="275"/>
      <c r="P35" s="537"/>
      <c r="Q35" s="86"/>
      <c r="R35" s="647"/>
      <c r="S35" s="3"/>
    </row>
    <row r="36" spans="1:22" ht="18" customHeight="1" x14ac:dyDescent="0.15">
      <c r="A36" s="473" t="s">
        <v>107</v>
      </c>
      <c r="B36" s="474"/>
      <c r="C36" s="474"/>
      <c r="D36" s="399"/>
      <c r="E36" s="160" t="str">
        <f>別記様式第1号!E79</f>
        <v>☐</v>
      </c>
      <c r="F36" s="273" t="s">
        <v>244</v>
      </c>
      <c r="G36" s="273"/>
      <c r="H36" s="273"/>
      <c r="I36" s="273"/>
      <c r="J36" s="273"/>
      <c r="K36" s="160">
        <f>別記様式第1号!K79</f>
        <v>0</v>
      </c>
      <c r="L36" s="152" t="s">
        <v>243</v>
      </c>
      <c r="M36" s="160">
        <f>別記様式第1号!M79</f>
        <v>0</v>
      </c>
      <c r="N36" s="152" t="s">
        <v>242</v>
      </c>
      <c r="O36" s="160">
        <f>別記様式第1号!O79</f>
        <v>0</v>
      </c>
      <c r="P36" s="161" t="s">
        <v>241</v>
      </c>
      <c r="Q36" s="159"/>
      <c r="R36" s="646" t="s">
        <v>23</v>
      </c>
      <c r="S36" s="3"/>
    </row>
    <row r="37" spans="1:22" ht="18" customHeight="1" thickBot="1" x14ac:dyDescent="0.2">
      <c r="A37" s="386"/>
      <c r="B37" s="351"/>
      <c r="C37" s="351"/>
      <c r="D37" s="352"/>
      <c r="E37" s="154" t="str">
        <f>別記様式第1号!E80</f>
        <v>☐</v>
      </c>
      <c r="F37" s="346" t="s">
        <v>246</v>
      </c>
      <c r="G37" s="346"/>
      <c r="H37" s="346"/>
      <c r="I37" s="346"/>
      <c r="J37" s="346"/>
      <c r="K37" s="154">
        <f>別記様式第1号!K80</f>
        <v>0</v>
      </c>
      <c r="L37" s="137" t="s">
        <v>243</v>
      </c>
      <c r="M37" s="154">
        <f>別記様式第1号!M80</f>
        <v>0</v>
      </c>
      <c r="N37" s="346" t="s">
        <v>245</v>
      </c>
      <c r="O37" s="346"/>
      <c r="P37" s="648"/>
      <c r="Q37" s="87"/>
      <c r="R37" s="647"/>
      <c r="S37" s="3"/>
    </row>
    <row r="38" spans="1:22" ht="30" customHeight="1" x14ac:dyDescent="0.15">
      <c r="A38" s="548" t="s">
        <v>51</v>
      </c>
      <c r="B38" s="501"/>
      <c r="C38" s="551" t="s">
        <v>106</v>
      </c>
      <c r="D38" s="552"/>
      <c r="E38" s="649">
        <f>別記様式第1号!E82</f>
        <v>0</v>
      </c>
      <c r="F38" s="650"/>
      <c r="G38" s="650"/>
      <c r="H38" s="650"/>
      <c r="I38" s="650"/>
      <c r="J38" s="650"/>
      <c r="K38" s="650"/>
      <c r="L38" s="542" t="s">
        <v>247</v>
      </c>
      <c r="M38" s="542"/>
      <c r="N38" s="542"/>
      <c r="O38" s="542"/>
      <c r="P38" s="543"/>
      <c r="Q38" s="87"/>
      <c r="R38" s="93" t="s">
        <v>23</v>
      </c>
      <c r="S38" s="3"/>
    </row>
    <row r="39" spans="1:22" ht="30" customHeight="1" x14ac:dyDescent="0.15">
      <c r="A39" s="549"/>
      <c r="B39" s="425"/>
      <c r="C39" s="398" t="s">
        <v>53</v>
      </c>
      <c r="D39" s="399"/>
      <c r="E39" s="155" t="str">
        <f>別記様式第1号!E83</f>
        <v>☐</v>
      </c>
      <c r="F39" s="392" t="s">
        <v>250</v>
      </c>
      <c r="G39" s="392"/>
      <c r="H39" s="392"/>
      <c r="I39" s="392"/>
      <c r="J39" s="392"/>
      <c r="K39" s="295" t="s">
        <v>249</v>
      </c>
      <c r="L39" s="295"/>
      <c r="M39" s="555">
        <f>別記様式第1号!M83</f>
        <v>0</v>
      </c>
      <c r="N39" s="555"/>
      <c r="O39" s="553" t="s">
        <v>248</v>
      </c>
      <c r="P39" s="554"/>
      <c r="R39" s="93" t="s">
        <v>23</v>
      </c>
    </row>
    <row r="40" spans="1:22" ht="30" customHeight="1" x14ac:dyDescent="0.15">
      <c r="A40" s="549"/>
      <c r="B40" s="425"/>
      <c r="C40" s="428"/>
      <c r="D40" s="350"/>
      <c r="E40" s="157" t="str">
        <f>別記様式第1号!E84</f>
        <v>☐</v>
      </c>
      <c r="F40" s="392" t="s">
        <v>251</v>
      </c>
      <c r="G40" s="392"/>
      <c r="H40" s="392"/>
      <c r="I40" s="392"/>
      <c r="J40" s="392"/>
      <c r="K40" s="295" t="s">
        <v>249</v>
      </c>
      <c r="L40" s="295"/>
      <c r="M40" s="555">
        <f>別記様式第1号!M84</f>
        <v>0</v>
      </c>
      <c r="N40" s="555"/>
      <c r="O40" s="553" t="s">
        <v>248</v>
      </c>
      <c r="P40" s="554"/>
      <c r="R40" s="93" t="s">
        <v>23</v>
      </c>
    </row>
    <row r="41" spans="1:22" ht="17.100000000000001" customHeight="1" x14ac:dyDescent="0.15">
      <c r="A41" s="549"/>
      <c r="B41" s="425"/>
      <c r="C41" s="428"/>
      <c r="D41" s="350"/>
      <c r="E41" s="559" t="str">
        <f>別記様式第1号!E85</f>
        <v>☐</v>
      </c>
      <c r="F41" s="273" t="s">
        <v>256</v>
      </c>
      <c r="G41" s="273"/>
      <c r="H41" s="273"/>
      <c r="I41" s="273"/>
      <c r="J41" s="488" t="s">
        <v>252</v>
      </c>
      <c r="K41" s="488"/>
      <c r="L41" s="488"/>
      <c r="M41" s="558">
        <f>別記様式第1号!M85</f>
        <v>0</v>
      </c>
      <c r="N41" s="558"/>
      <c r="O41" s="556" t="s">
        <v>248</v>
      </c>
      <c r="P41" s="557"/>
      <c r="R41" s="646" t="s">
        <v>23</v>
      </c>
    </row>
    <row r="42" spans="1:22" ht="17.100000000000001" customHeight="1" x14ac:dyDescent="0.15">
      <c r="A42" s="549"/>
      <c r="B42" s="425"/>
      <c r="C42" s="428"/>
      <c r="D42" s="350"/>
      <c r="E42" s="560"/>
      <c r="F42" s="361" t="s">
        <v>253</v>
      </c>
      <c r="G42" s="361"/>
      <c r="H42" s="361"/>
      <c r="I42" s="361"/>
      <c r="J42" s="361"/>
      <c r="K42" s="361"/>
      <c r="L42" s="361"/>
      <c r="M42" s="361"/>
      <c r="N42" s="361"/>
      <c r="O42" s="361"/>
      <c r="P42" s="561"/>
      <c r="R42" s="652"/>
    </row>
    <row r="43" spans="1:22" ht="17.100000000000001" customHeight="1" x14ac:dyDescent="0.15">
      <c r="A43" s="549"/>
      <c r="B43" s="425"/>
      <c r="C43" s="428"/>
      <c r="D43" s="350"/>
      <c r="E43" s="323"/>
      <c r="F43" s="275" t="s">
        <v>257</v>
      </c>
      <c r="G43" s="275"/>
      <c r="H43" s="275"/>
      <c r="I43" s="562">
        <f>別記様式第1号!I87</f>
        <v>0</v>
      </c>
      <c r="J43" s="562"/>
      <c r="K43" s="165" t="s">
        <v>247</v>
      </c>
      <c r="L43" s="324" t="s">
        <v>255</v>
      </c>
      <c r="M43" s="324"/>
      <c r="N43" s="653">
        <f>別記様式第1号!N87</f>
        <v>0</v>
      </c>
      <c r="O43" s="653"/>
      <c r="P43" s="166" t="s">
        <v>254</v>
      </c>
      <c r="R43" s="647"/>
    </row>
    <row r="44" spans="1:22" s="7" customFormat="1" ht="30" customHeight="1" x14ac:dyDescent="0.15">
      <c r="A44" s="549"/>
      <c r="B44" s="425"/>
      <c r="C44" s="400"/>
      <c r="D44" s="401"/>
      <c r="E44" s="157" t="str">
        <f>別記様式第1号!E88</f>
        <v>☐</v>
      </c>
      <c r="F44" s="392" t="s">
        <v>260</v>
      </c>
      <c r="G44" s="392"/>
      <c r="H44" s="392"/>
      <c r="I44" s="392">
        <f>別記様式第1号!I88</f>
        <v>0</v>
      </c>
      <c r="J44" s="392"/>
      <c r="K44" s="392"/>
      <c r="L44" s="295" t="s">
        <v>259</v>
      </c>
      <c r="M44" s="295"/>
      <c r="N44" s="651">
        <f>別記様式第1号!N88</f>
        <v>0</v>
      </c>
      <c r="O44" s="651"/>
      <c r="P44" s="167" t="s">
        <v>258</v>
      </c>
      <c r="R44" s="93" t="s">
        <v>23</v>
      </c>
    </row>
    <row r="45" spans="1:22" s="7" customFormat="1" ht="18.95" customHeight="1" x14ac:dyDescent="0.15">
      <c r="A45" s="549"/>
      <c r="B45" s="425"/>
      <c r="C45" s="398" t="s">
        <v>105</v>
      </c>
      <c r="D45" s="399"/>
      <c r="E45" s="168" t="str">
        <f>別記様式第1号!E89</f>
        <v>☐</v>
      </c>
      <c r="F45" s="273" t="s">
        <v>261</v>
      </c>
      <c r="G45" s="273"/>
      <c r="H45" s="273"/>
      <c r="I45" s="273"/>
      <c r="J45" s="273"/>
      <c r="K45" s="273"/>
      <c r="L45" s="273"/>
      <c r="M45" s="273"/>
      <c r="N45" s="273"/>
      <c r="O45" s="273"/>
      <c r="P45" s="547"/>
      <c r="R45" s="646" t="s">
        <v>23</v>
      </c>
    </row>
    <row r="46" spans="1:22" s="7" customFormat="1" ht="18.95" customHeight="1" thickBot="1" x14ac:dyDescent="0.2">
      <c r="A46" s="550"/>
      <c r="B46" s="502"/>
      <c r="C46" s="402"/>
      <c r="D46" s="352"/>
      <c r="E46" s="156" t="str">
        <f>別記様式第1号!E90</f>
        <v>☐</v>
      </c>
      <c r="F46" s="346" t="s">
        <v>264</v>
      </c>
      <c r="G46" s="346"/>
      <c r="H46" s="346">
        <f>別記様式第1号!H90</f>
        <v>0</v>
      </c>
      <c r="I46" s="346"/>
      <c r="J46" s="397" t="s">
        <v>263</v>
      </c>
      <c r="K46" s="397"/>
      <c r="L46" s="346">
        <f>別記様式第1号!L90</f>
        <v>0</v>
      </c>
      <c r="M46" s="346"/>
      <c r="N46" s="346"/>
      <c r="O46" s="346"/>
      <c r="P46" s="164" t="s">
        <v>262</v>
      </c>
      <c r="R46" s="647"/>
    </row>
    <row r="47" spans="1:22" ht="30" customHeight="1" thickBot="1" x14ac:dyDescent="0.2">
      <c r="A47" s="333" t="s">
        <v>57</v>
      </c>
      <c r="B47" s="334"/>
      <c r="C47" s="334"/>
      <c r="D47" s="335"/>
      <c r="E47" s="540" t="str">
        <f>IF(別記様式第1号!E91="☑","既存住宅の改修",IF(別記様式第1号!K91="☑","新規建設",""))</f>
        <v/>
      </c>
      <c r="F47" s="541"/>
      <c r="G47" s="541"/>
      <c r="H47" s="541"/>
      <c r="I47" s="541"/>
      <c r="J47" s="541"/>
      <c r="K47" s="542"/>
      <c r="L47" s="542"/>
      <c r="M47" s="542"/>
      <c r="N47" s="542"/>
      <c r="O47" s="542"/>
      <c r="P47" s="543"/>
      <c r="Q47" s="86"/>
      <c r="R47" s="93" t="s">
        <v>23</v>
      </c>
      <c r="S47" s="92"/>
      <c r="U47" s="99" t="s">
        <v>104</v>
      </c>
      <c r="V47" s="99" t="s">
        <v>103</v>
      </c>
    </row>
    <row r="48" spans="1:22" ht="30" customHeight="1" thickBot="1" x14ac:dyDescent="0.2">
      <c r="A48" s="333" t="s">
        <v>61</v>
      </c>
      <c r="B48" s="334"/>
      <c r="C48" s="334"/>
      <c r="D48" s="544"/>
      <c r="E48" s="538" t="str">
        <f>IF(AND(別記様式第1号!E69=0,別記様式第1号!E72=0),"",IF(別記様式第1号!Q100="☐","申請者の希望により非公開",IF(別記様式第1号!E100="☑","無し",IF(別記様式第1号!E101="☑","有り　（　"&amp;別記様式第1号!H101&amp;"　）　"))))</f>
        <v/>
      </c>
      <c r="F48" s="520"/>
      <c r="G48" s="520"/>
      <c r="H48" s="520"/>
      <c r="I48" s="520"/>
      <c r="J48" s="520"/>
      <c r="K48" s="545"/>
      <c r="L48" s="545"/>
      <c r="M48" s="545"/>
      <c r="N48" s="545"/>
      <c r="O48" s="545"/>
      <c r="P48" s="546"/>
      <c r="Q48" s="86"/>
      <c r="R48" s="93" t="s">
        <v>102</v>
      </c>
      <c r="S48" s="2" t="s">
        <v>101</v>
      </c>
    </row>
    <row r="49" spans="1:22" ht="34.9" customHeight="1" thickBot="1" x14ac:dyDescent="0.2">
      <c r="A49" s="333" t="s">
        <v>83</v>
      </c>
      <c r="B49" s="334"/>
      <c r="C49" s="334"/>
      <c r="D49" s="335"/>
      <c r="E49" s="515" t="str">
        <f>IF(AND(OR(別記様式第1号!E69&gt;=1,別記様式第1号!E72&gt;=1),別記様式第1号!I77&gt;=3),"☆☆",IF(AND(OR(別記様式第1号!E69&gt;=1,別記様式第1号!E72&gt;=1),AND(別記様式第1号!I77&lt;3,別記様式第1号!I77&gt;=1)),"☆",""))</f>
        <v/>
      </c>
      <c r="F49" s="516"/>
      <c r="G49" s="516"/>
      <c r="H49" s="516"/>
      <c r="I49" s="516"/>
      <c r="J49" s="516"/>
      <c r="K49" s="516"/>
      <c r="L49" s="516"/>
      <c r="M49" s="516"/>
      <c r="N49" s="516"/>
      <c r="O49" s="516"/>
      <c r="P49" s="517"/>
      <c r="Q49" s="87"/>
      <c r="R49" s="93" t="s">
        <v>23</v>
      </c>
      <c r="S49" s="92"/>
    </row>
    <row r="50" spans="1:22" ht="13.9" customHeight="1" x14ac:dyDescent="0.15">
      <c r="A50" s="432"/>
      <c r="B50" s="432"/>
      <c r="C50" s="432"/>
      <c r="D50" s="432"/>
      <c r="E50" s="432"/>
      <c r="F50" s="432"/>
      <c r="G50" s="432"/>
      <c r="H50" s="432"/>
      <c r="I50" s="432"/>
      <c r="J50" s="432"/>
      <c r="K50" s="432"/>
      <c r="L50" s="432"/>
      <c r="M50" s="432"/>
      <c r="N50" s="432"/>
      <c r="O50" s="432"/>
      <c r="P50" s="432"/>
    </row>
    <row r="51" spans="1:22" ht="32.25" customHeight="1" thickBot="1" x14ac:dyDescent="0.2">
      <c r="A51" s="495" t="s">
        <v>100</v>
      </c>
      <c r="B51" s="495"/>
      <c r="C51" s="495"/>
      <c r="D51" s="495"/>
      <c r="E51" s="495"/>
      <c r="F51" s="495"/>
      <c r="G51" s="495"/>
      <c r="H51" s="495"/>
      <c r="I51" s="495"/>
      <c r="J51" s="495"/>
      <c r="K51" s="495"/>
      <c r="L51" s="495"/>
      <c r="M51" s="495"/>
      <c r="N51" s="495"/>
      <c r="O51" s="495"/>
      <c r="P51" s="495"/>
      <c r="Q51" s="3"/>
      <c r="R51" s="91"/>
    </row>
    <row r="52" spans="1:22" ht="34.9" customHeight="1" thickBot="1" x14ac:dyDescent="0.2">
      <c r="A52" s="333" t="s">
        <v>99</v>
      </c>
      <c r="B52" s="334"/>
      <c r="C52" s="334"/>
      <c r="D52" s="335"/>
      <c r="E52" s="538" t="str">
        <f>IF(OR(別記様式第1号!E107="☑",別記様式第1号!E121="☑"),"マニュアル策定済み",IF(別記様式第1号!E122="☑","マニュアル策定予定",""))</f>
        <v/>
      </c>
      <c r="F52" s="504"/>
      <c r="G52" s="504"/>
      <c r="H52" s="504"/>
      <c r="I52" s="504"/>
      <c r="J52" s="504"/>
      <c r="K52" s="504"/>
      <c r="L52" s="504"/>
      <c r="M52" s="504"/>
      <c r="N52" s="504"/>
      <c r="O52" s="504"/>
      <c r="P52" s="539"/>
      <c r="Q52" s="87"/>
      <c r="R52" s="93" t="s">
        <v>23</v>
      </c>
      <c r="S52" s="92"/>
      <c r="U52" s="94" t="s">
        <v>98</v>
      </c>
      <c r="V52" s="94" t="s">
        <v>97</v>
      </c>
    </row>
    <row r="53" spans="1:22" ht="24.6" customHeight="1" x14ac:dyDescent="0.15">
      <c r="A53" s="383" t="s">
        <v>96</v>
      </c>
      <c r="B53" s="348"/>
      <c r="C53" s="348"/>
      <c r="D53" s="349"/>
      <c r="E53" s="524" t="str">
        <f>IF(別記様式第1号!E108="☑","年１回以上の防災訓練の実施済み",IF(別記様式第1号!E125="☑","年１回以上の防災訓練の実施予定",""))</f>
        <v/>
      </c>
      <c r="F53" s="525"/>
      <c r="G53" s="525"/>
      <c r="H53" s="525"/>
      <c r="I53" s="525"/>
      <c r="J53" s="525"/>
      <c r="K53" s="525"/>
      <c r="L53" s="525"/>
      <c r="M53" s="525"/>
      <c r="N53" s="525"/>
      <c r="O53" s="525"/>
      <c r="P53" s="526"/>
      <c r="Q53" s="98"/>
      <c r="R53" s="93" t="s">
        <v>23</v>
      </c>
      <c r="S53" s="92"/>
      <c r="U53" s="94" t="s">
        <v>95</v>
      </c>
      <c r="V53" s="94" t="s">
        <v>94</v>
      </c>
    </row>
    <row r="54" spans="1:22" ht="24.95" customHeight="1" x14ac:dyDescent="0.15">
      <c r="A54" s="282"/>
      <c r="B54" s="283"/>
      <c r="C54" s="283"/>
      <c r="D54" s="350"/>
      <c r="E54" s="527" t="str">
        <f>IF(別記様式第1号!E109="☑","備蓄飲料水・食料の確保済み",IF(別記様式第1号!E126="☑","備蓄飲料水・食料の確保予定",""))</f>
        <v/>
      </c>
      <c r="F54" s="528"/>
      <c r="G54" s="528"/>
      <c r="H54" s="528"/>
      <c r="I54" s="528"/>
      <c r="J54" s="528"/>
      <c r="K54" s="528"/>
      <c r="L54" s="528"/>
      <c r="M54" s="528"/>
      <c r="N54" s="528"/>
      <c r="O54" s="528"/>
      <c r="P54" s="529"/>
      <c r="Q54" s="95"/>
      <c r="R54" s="93" t="s">
        <v>23</v>
      </c>
      <c r="S54" s="92"/>
      <c r="U54" s="94" t="s">
        <v>93</v>
      </c>
      <c r="V54" s="94" t="s">
        <v>92</v>
      </c>
    </row>
    <row r="55" spans="1:22" ht="21" customHeight="1" x14ac:dyDescent="0.15">
      <c r="A55" s="282"/>
      <c r="B55" s="283"/>
      <c r="C55" s="283"/>
      <c r="D55" s="350"/>
      <c r="E55" s="358" t="str">
        <f>IF(OR(別記様式第1号!Q110="☑",別記様式第1号!Q127="☑"),"　備蓄場所（","")</f>
        <v/>
      </c>
      <c r="F55" s="359"/>
      <c r="G55" s="359"/>
      <c r="H55" s="492" t="str">
        <f>IF(別記様式第1号!Q110="☑",別記様式第1号!G110,IF(別記様式第1号!Q127="☑",別記様式第1号!G127,""))</f>
        <v/>
      </c>
      <c r="I55" s="492"/>
      <c r="J55" s="492"/>
      <c r="K55" s="492"/>
      <c r="L55" s="492"/>
      <c r="M55" s="492"/>
      <c r="N55" s="492"/>
      <c r="O55" s="492"/>
      <c r="P55" s="162" t="str">
        <f>IF(OR(別記様式第1号!Q110="☑",別記様式第1号!Q127="☑"),"）","")</f>
        <v/>
      </c>
      <c r="Q55" s="523"/>
      <c r="R55" s="530" t="s">
        <v>85</v>
      </c>
      <c r="S55" s="3"/>
    </row>
    <row r="56" spans="1:22" ht="21" customHeight="1" x14ac:dyDescent="0.15">
      <c r="A56" s="282"/>
      <c r="B56" s="283"/>
      <c r="C56" s="283"/>
      <c r="D56" s="350"/>
      <c r="E56" s="531" t="str">
        <f>IF(AND(OR(別記様式第1号!E109="☑",別記様式第1号!E126="☑"),OR(別記様式第1号!Q110="☑",別記様式第1号!Q127="☑")),"　備蓄量（飲料水）　"&amp;別記様式第1号!H111&amp;"日分",IF(OR(別記様式第1号!E109="☑",別記様式第1号!E126="☑"),"　　　　　　　備蓄場所、備蓄量については、申請者の希望により非公開",""))</f>
        <v/>
      </c>
      <c r="F56" s="532"/>
      <c r="G56" s="532"/>
      <c r="H56" s="532"/>
      <c r="I56" s="532"/>
      <c r="J56" s="532"/>
      <c r="K56" s="532"/>
      <c r="L56" s="532"/>
      <c r="M56" s="532"/>
      <c r="N56" s="532"/>
      <c r="O56" s="532"/>
      <c r="P56" s="533"/>
      <c r="Q56" s="523"/>
      <c r="R56" s="530"/>
      <c r="S56" s="2" t="s">
        <v>91</v>
      </c>
    </row>
    <row r="57" spans="1:22" ht="21" customHeight="1" x14ac:dyDescent="0.15">
      <c r="A57" s="282"/>
      <c r="B57" s="283"/>
      <c r="C57" s="283"/>
      <c r="D57" s="350"/>
      <c r="E57" s="362" t="str">
        <f>IF(OR(別記様式第1号!Q110="☑",別記様式第1号!Q127="☑"),"　備蓄量（食料）　 　"&amp;別記様式第1号!H112&amp;"日分","")</f>
        <v/>
      </c>
      <c r="F57" s="275"/>
      <c r="G57" s="275"/>
      <c r="H57" s="275"/>
      <c r="I57" s="275"/>
      <c r="J57" s="275"/>
      <c r="K57" s="275"/>
      <c r="L57" s="275"/>
      <c r="M57" s="275"/>
      <c r="N57" s="275"/>
      <c r="O57" s="275"/>
      <c r="P57" s="537"/>
      <c r="Q57" s="523"/>
      <c r="R57" s="530"/>
      <c r="S57" s="3"/>
    </row>
    <row r="58" spans="1:22" ht="24.95" customHeight="1" x14ac:dyDescent="0.15">
      <c r="A58" s="282"/>
      <c r="B58" s="283"/>
      <c r="C58" s="283"/>
      <c r="D58" s="350"/>
      <c r="E58" s="527" t="str">
        <f>IF(別記様式第1号!E113="☑","応急用資器材の確保済み",IF(別記様式第1号!E130="☑","応急用資器材の確保予定",""))</f>
        <v/>
      </c>
      <c r="F58" s="528"/>
      <c r="G58" s="528"/>
      <c r="H58" s="528"/>
      <c r="I58" s="528"/>
      <c r="J58" s="528"/>
      <c r="K58" s="528"/>
      <c r="L58" s="528"/>
      <c r="M58" s="528"/>
      <c r="N58" s="528"/>
      <c r="O58" s="528"/>
      <c r="P58" s="529"/>
      <c r="Q58" s="95"/>
      <c r="R58" s="93" t="s">
        <v>23</v>
      </c>
      <c r="S58" s="97"/>
      <c r="U58" s="94" t="s">
        <v>90</v>
      </c>
      <c r="V58" s="94" t="s">
        <v>89</v>
      </c>
    </row>
    <row r="59" spans="1:22" ht="24.95" customHeight="1" x14ac:dyDescent="0.15">
      <c r="A59" s="282"/>
      <c r="B59" s="283"/>
      <c r="C59" s="283"/>
      <c r="D59" s="350"/>
      <c r="E59" s="358" t="str">
        <f>IF(OR(別記様式第1号!Q114="☑",別記様式第1号!Q131="☑"),"　備蓄場所（","")</f>
        <v/>
      </c>
      <c r="F59" s="359"/>
      <c r="G59" s="359"/>
      <c r="H59" s="492" t="str">
        <f>IF(別記様式第1号!Q114="☑",別記様式第1号!G114,IF(別記様式第1号!Q131="☑",別記様式第1号!G131,""))</f>
        <v/>
      </c>
      <c r="I59" s="492"/>
      <c r="J59" s="492"/>
      <c r="K59" s="492"/>
      <c r="L59" s="492"/>
      <c r="M59" s="492"/>
      <c r="N59" s="492"/>
      <c r="O59" s="492"/>
      <c r="P59" s="162" t="str">
        <f>IF(OR(別記様式第1号!Q114="☑",別記様式第1号!Q131="☑"),"）","")</f>
        <v/>
      </c>
      <c r="Q59" s="522"/>
      <c r="R59" s="530" t="s">
        <v>85</v>
      </c>
      <c r="S59" s="96"/>
    </row>
    <row r="60" spans="1:22" ht="24.95" customHeight="1" x14ac:dyDescent="0.15">
      <c r="A60" s="282"/>
      <c r="B60" s="283"/>
      <c r="C60" s="283"/>
      <c r="D60" s="350"/>
      <c r="E60" s="531" t="str">
        <f>IF(AND(OR(別記様式第1号!E113="☑",別記様式第1号!E130="☑"),OR(別記様式第1号!Q114="☑",別記様式第1号!Q131="☑")),"　　　確保している資器材（資器材名、数量）",IF(OR(別記様式第1号!E113="☑",別記様式第1号!E130="☑"),"　　　　　備蓄場所、資器材名、数量については、申請者の希望により非公開",""))</f>
        <v/>
      </c>
      <c r="F60" s="532"/>
      <c r="G60" s="532"/>
      <c r="H60" s="532"/>
      <c r="I60" s="532"/>
      <c r="J60" s="532"/>
      <c r="K60" s="532"/>
      <c r="L60" s="532"/>
      <c r="M60" s="532"/>
      <c r="N60" s="532"/>
      <c r="O60" s="532"/>
      <c r="P60" s="533"/>
      <c r="Q60" s="523"/>
      <c r="R60" s="530"/>
      <c r="S60" s="3" t="s">
        <v>88</v>
      </c>
    </row>
    <row r="61" spans="1:22" ht="62.45" customHeight="1" x14ac:dyDescent="0.6">
      <c r="A61" s="282"/>
      <c r="B61" s="283"/>
      <c r="C61" s="283"/>
      <c r="D61" s="350"/>
      <c r="E61" s="172" t="str">
        <f>IF(OR(別記様式第1号!Q114="☑",別記様式第1号!Q131="☑"),"[","")</f>
        <v/>
      </c>
      <c r="F61" s="324" t="str">
        <f>IF(別記様式第1号!Q114="☑",別記様式第1号!F116,IF(別記様式第1号!Q131="☑",別記様式第1号!F133,""))</f>
        <v/>
      </c>
      <c r="G61" s="324"/>
      <c r="H61" s="324"/>
      <c r="I61" s="324"/>
      <c r="J61" s="324"/>
      <c r="K61" s="324"/>
      <c r="L61" s="324"/>
      <c r="M61" s="324"/>
      <c r="N61" s="324"/>
      <c r="O61" s="324"/>
      <c r="P61" s="534"/>
      <c r="Q61" s="523"/>
      <c r="R61" s="530"/>
      <c r="S61" s="96"/>
    </row>
    <row r="62" spans="1:22" ht="24.95" customHeight="1" x14ac:dyDescent="0.15">
      <c r="A62" s="282"/>
      <c r="B62" s="283"/>
      <c r="C62" s="283"/>
      <c r="D62" s="350"/>
      <c r="E62" s="527" t="str">
        <f>IF(別記様式第1号!E117="☑","災害時の連絡体制の整備済み",IF(別記様式第1号!E134="☑","災害時の連絡体制の整備予定",""))</f>
        <v/>
      </c>
      <c r="F62" s="528"/>
      <c r="G62" s="528"/>
      <c r="H62" s="528"/>
      <c r="I62" s="528"/>
      <c r="J62" s="528"/>
      <c r="K62" s="528"/>
      <c r="L62" s="528"/>
      <c r="M62" s="528"/>
      <c r="N62" s="528"/>
      <c r="O62" s="528"/>
      <c r="P62" s="529"/>
      <c r="Q62" s="95"/>
      <c r="R62" s="93" t="s">
        <v>23</v>
      </c>
      <c r="S62" s="92"/>
      <c r="U62" s="94" t="s">
        <v>87</v>
      </c>
      <c r="V62" s="94" t="s">
        <v>86</v>
      </c>
    </row>
    <row r="63" spans="1:22" ht="18" customHeight="1" x14ac:dyDescent="0.15">
      <c r="A63" s="282"/>
      <c r="B63" s="283"/>
      <c r="C63" s="283"/>
      <c r="D63" s="350"/>
      <c r="E63" s="170" t="str">
        <f>IF(OR(別記様式第1号!Q118="☑",別記様式第1号!Q135="☑"),IF(OR(別記様式第1号!E118="☑",別記様式第1号!E135="☑"),"☑","☐"),"")</f>
        <v/>
      </c>
      <c r="F63" s="359" t="str">
        <f>IF(AND(OR(別記様式第1号!E117="☑",別記様式第1号!E134="☑"),OR(別記様式第1号!Q118="☑",別記様式第1号!Q135="☑")),"居住者名簿の作成",IF(OR(別記様式第1号!E117="☑",別記様式第1号!E134="☑"),"　　　　　整備内容については、申請者の希望により非公開",""))</f>
        <v/>
      </c>
      <c r="G63" s="359"/>
      <c r="H63" s="359"/>
      <c r="I63" s="359"/>
      <c r="J63" s="359"/>
      <c r="K63" s="359"/>
      <c r="L63" s="359"/>
      <c r="M63" s="359"/>
      <c r="N63" s="359"/>
      <c r="O63" s="359"/>
      <c r="P63" s="535"/>
      <c r="Q63" s="522"/>
      <c r="R63" s="530" t="s">
        <v>85</v>
      </c>
      <c r="S63" s="3"/>
    </row>
    <row r="64" spans="1:22" ht="18" customHeight="1" x14ac:dyDescent="0.15">
      <c r="A64" s="282"/>
      <c r="B64" s="283"/>
      <c r="C64" s="283"/>
      <c r="D64" s="350"/>
      <c r="E64" s="170" t="str">
        <f>IF(OR(別記様式第1号!Q118="☑",別記様式第1号!Q135="☑"),IF(OR(別記様式第1号!E119="☑",別記様式第1号!E136="☑"),"☑","☐"),"")</f>
        <v/>
      </c>
      <c r="F64" s="361" t="str">
        <f>IF(OR(別記様式第1号!Q118="☑",別記様式第1号!Q135="☑"),"安否確認の方法の構築（","")</f>
        <v/>
      </c>
      <c r="G64" s="361"/>
      <c r="H64" s="361"/>
      <c r="I64" s="361"/>
      <c r="J64" s="536" t="str">
        <f>IF(別記様式第1号!Q118="☑",別記様式第1号!J119,IF(別記様式第1号!Q135="☑",別記様式第1号!J135,""))</f>
        <v/>
      </c>
      <c r="K64" s="536"/>
      <c r="L64" s="536"/>
      <c r="M64" s="536"/>
      <c r="N64" s="536"/>
      <c r="O64" s="536"/>
      <c r="P64" s="171" t="str">
        <f>IF(OR(別記様式第1号!Q118="☑",別記様式第1号!Q135="☑"),"）","")</f>
        <v/>
      </c>
      <c r="Q64" s="523"/>
      <c r="R64" s="530"/>
      <c r="S64" s="3" t="s">
        <v>84</v>
      </c>
    </row>
    <row r="65" spans="1:19" ht="18" customHeight="1" thickBot="1" x14ac:dyDescent="0.2">
      <c r="A65" s="386"/>
      <c r="B65" s="351"/>
      <c r="C65" s="351"/>
      <c r="D65" s="352"/>
      <c r="E65" s="169" t="str">
        <f>IF(OR(別記様式第1号!Q118="☑",別記様式第1号!Q135="☑"),IF(OR(別記様式第1号!E120="☑",別記様式第1号!E137="☑"),"☑","☐"),"")</f>
        <v/>
      </c>
      <c r="F65" s="346" t="str">
        <f>IF(OR(別記様式第1号!Q118="☑",別記様式第1号!Q135="☑"),"その他連絡体制の整備（","")</f>
        <v/>
      </c>
      <c r="G65" s="346"/>
      <c r="H65" s="346"/>
      <c r="I65" s="346"/>
      <c r="J65" s="397" t="str">
        <f>IF(別記様式第1号!Q118="☑",別記様式第1号!J120,IF(別記様式第1号!Q135="☑",別記様式第1号!J136,""))</f>
        <v/>
      </c>
      <c r="K65" s="397"/>
      <c r="L65" s="397"/>
      <c r="M65" s="397"/>
      <c r="N65" s="397"/>
      <c r="O65" s="397"/>
      <c r="P65" s="164" t="str">
        <f>IF(OR(別記様式第1号!Q118="☑",別記様式第1号!Q135="☑"),"）","")</f>
        <v/>
      </c>
      <c r="Q65" s="523"/>
      <c r="R65" s="530"/>
    </row>
    <row r="66" spans="1:19" ht="44.45" customHeight="1" thickBot="1" x14ac:dyDescent="0.2">
      <c r="A66" s="333" t="s">
        <v>83</v>
      </c>
      <c r="B66" s="334"/>
      <c r="C66" s="334"/>
      <c r="D66" s="335"/>
      <c r="E66" s="515" t="str">
        <f>IF(OR(別記様式第1号!E107="☑",別記様式第1号!E121="☑",別記様式第1号!E122="☑"),"☆","")</f>
        <v/>
      </c>
      <c r="F66" s="516"/>
      <c r="G66" s="516"/>
      <c r="H66" s="516"/>
      <c r="I66" s="516"/>
      <c r="J66" s="516"/>
      <c r="K66" s="516"/>
      <c r="L66" s="516"/>
      <c r="M66" s="516"/>
      <c r="N66" s="516"/>
      <c r="O66" s="516"/>
      <c r="P66" s="517"/>
      <c r="Q66" s="87"/>
      <c r="R66" s="93" t="s">
        <v>23</v>
      </c>
      <c r="S66" s="92"/>
    </row>
    <row r="67" spans="1:19" ht="13.9" customHeight="1" x14ac:dyDescent="0.15">
      <c r="A67" s="84"/>
      <c r="B67" s="84"/>
      <c r="C67" s="84"/>
      <c r="D67" s="84"/>
      <c r="E67" s="84"/>
      <c r="F67" s="84"/>
      <c r="G67" s="84"/>
      <c r="H67" s="84"/>
      <c r="I67" s="84"/>
      <c r="J67" s="84"/>
      <c r="K67" s="84"/>
      <c r="L67" s="84"/>
      <c r="M67" s="84"/>
      <c r="N67" s="84"/>
      <c r="O67" s="84"/>
      <c r="P67" s="84"/>
    </row>
    <row r="68" spans="1:19" ht="30.75" customHeight="1" thickBot="1" x14ac:dyDescent="0.2">
      <c r="A68" s="518" t="s">
        <v>82</v>
      </c>
      <c r="B68" s="518"/>
      <c r="C68" s="518"/>
      <c r="D68" s="518"/>
      <c r="E68" s="518"/>
      <c r="F68" s="518"/>
      <c r="G68" s="518"/>
      <c r="H68" s="518"/>
      <c r="I68" s="518"/>
      <c r="J68" s="518"/>
      <c r="K68" s="518"/>
      <c r="L68" s="518"/>
      <c r="M68" s="518"/>
      <c r="N68" s="518"/>
      <c r="O68" s="518"/>
      <c r="P68" s="518"/>
    </row>
    <row r="69" spans="1:19" ht="30" customHeight="1" thickBot="1" x14ac:dyDescent="0.2">
      <c r="A69" s="519"/>
      <c r="B69" s="520"/>
      <c r="C69" s="520"/>
      <c r="D69" s="520"/>
      <c r="E69" s="520"/>
      <c r="F69" s="520"/>
      <c r="G69" s="520"/>
      <c r="H69" s="520"/>
      <c r="I69" s="520"/>
      <c r="J69" s="520"/>
      <c r="K69" s="520"/>
      <c r="L69" s="520"/>
      <c r="M69" s="520"/>
      <c r="N69" s="520"/>
      <c r="O69" s="520"/>
      <c r="P69" s="521"/>
      <c r="Q69" s="87"/>
      <c r="R69" s="91"/>
      <c r="S69" s="3"/>
    </row>
    <row r="70" spans="1:19" ht="14.25" x14ac:dyDescent="0.15">
      <c r="A70" s="84"/>
      <c r="B70" s="84"/>
      <c r="C70" s="84"/>
      <c r="D70" s="84"/>
      <c r="E70" s="84"/>
      <c r="F70" s="84"/>
      <c r="G70" s="84"/>
      <c r="H70" s="84"/>
      <c r="I70" s="84"/>
      <c r="J70" s="84"/>
      <c r="K70" s="84"/>
      <c r="L70" s="84"/>
      <c r="M70" s="84"/>
      <c r="N70" s="84"/>
      <c r="O70" s="84"/>
      <c r="P70" s="84"/>
    </row>
    <row r="71" spans="1:19" ht="14.25" x14ac:dyDescent="0.15">
      <c r="A71" s="84"/>
      <c r="B71" s="84"/>
      <c r="C71" s="84"/>
      <c r="D71" s="84"/>
      <c r="E71" s="84"/>
      <c r="F71" s="84"/>
      <c r="G71" s="84"/>
      <c r="H71" s="84"/>
      <c r="I71" s="84"/>
      <c r="J71" s="84"/>
      <c r="K71" s="84"/>
      <c r="L71" s="84"/>
      <c r="M71" s="84"/>
      <c r="N71" s="84"/>
      <c r="O71" s="84"/>
      <c r="P71" s="84"/>
    </row>
  </sheetData>
  <sheetProtection password="E727" sheet="1" objects="1" scenarios="1" selectLockedCells="1" selectUnlockedCells="1"/>
  <dataConsolidate/>
  <mergeCells count="147">
    <mergeCell ref="F44:H44"/>
    <mergeCell ref="I44:K44"/>
    <mergeCell ref="L44:M44"/>
    <mergeCell ref="N44:O44"/>
    <mergeCell ref="R41:R43"/>
    <mergeCell ref="C45:D46"/>
    <mergeCell ref="F45:P45"/>
    <mergeCell ref="F46:G46"/>
    <mergeCell ref="H46:I46"/>
    <mergeCell ref="J46:K46"/>
    <mergeCell ref="L46:O46"/>
    <mergeCell ref="R45:R46"/>
    <mergeCell ref="L43:M43"/>
    <mergeCell ref="N43:O43"/>
    <mergeCell ref="R34:R35"/>
    <mergeCell ref="R36:R37"/>
    <mergeCell ref="F36:J36"/>
    <mergeCell ref="F37:J37"/>
    <mergeCell ref="N37:P37"/>
    <mergeCell ref="L38:P38"/>
    <mergeCell ref="E38:K38"/>
    <mergeCell ref="F39:J39"/>
    <mergeCell ref="K39:L39"/>
    <mergeCell ref="M39:N39"/>
    <mergeCell ref="O39:P39"/>
    <mergeCell ref="A1:C1"/>
    <mergeCell ref="D1:G1"/>
    <mergeCell ref="H1:I1"/>
    <mergeCell ref="H2:I2"/>
    <mergeCell ref="H3:I3"/>
    <mergeCell ref="A4:P4"/>
    <mergeCell ref="J1:P1"/>
    <mergeCell ref="A10:D11"/>
    <mergeCell ref="G10:P10"/>
    <mergeCell ref="G11:P11"/>
    <mergeCell ref="A12:D12"/>
    <mergeCell ref="E12:P12"/>
    <mergeCell ref="A13:D13"/>
    <mergeCell ref="E13:P13"/>
    <mergeCell ref="A5:P5"/>
    <mergeCell ref="A6:P6"/>
    <mergeCell ref="A7:P7"/>
    <mergeCell ref="A8:D8"/>
    <mergeCell ref="E8:P8"/>
    <mergeCell ref="A9:D9"/>
    <mergeCell ref="E9:P9"/>
    <mergeCell ref="A18:D18"/>
    <mergeCell ref="E18:P18"/>
    <mergeCell ref="A19:D20"/>
    <mergeCell ref="E20:G20"/>
    <mergeCell ref="H20:J20"/>
    <mergeCell ref="K20:M20"/>
    <mergeCell ref="N20:P20"/>
    <mergeCell ref="A14:P14"/>
    <mergeCell ref="A15:P15"/>
    <mergeCell ref="A16:D16"/>
    <mergeCell ref="E16:P16"/>
    <mergeCell ref="A17:D17"/>
    <mergeCell ref="E17:P17"/>
    <mergeCell ref="A24:D24"/>
    <mergeCell ref="E24:P24"/>
    <mergeCell ref="A25:D25"/>
    <mergeCell ref="E25:P25"/>
    <mergeCell ref="A26:D26"/>
    <mergeCell ref="E26:P26"/>
    <mergeCell ref="A21:D21"/>
    <mergeCell ref="A22:D22"/>
    <mergeCell ref="A23:D23"/>
    <mergeCell ref="E23:P23"/>
    <mergeCell ref="E21:I21"/>
    <mergeCell ref="K21:O21"/>
    <mergeCell ref="K22:P22"/>
    <mergeCell ref="E22:J22"/>
    <mergeCell ref="A32:D32"/>
    <mergeCell ref="A33:D33"/>
    <mergeCell ref="A27:D27"/>
    <mergeCell ref="E27:P27"/>
    <mergeCell ref="A28:D28"/>
    <mergeCell ref="E28:P28"/>
    <mergeCell ref="A30:P30"/>
    <mergeCell ref="A31:D31"/>
    <mergeCell ref="H31:I31"/>
    <mergeCell ref="K31:M31"/>
    <mergeCell ref="O31:P31"/>
    <mergeCell ref="H32:I32"/>
    <mergeCell ref="K32:M32"/>
    <mergeCell ref="O32:P32"/>
    <mergeCell ref="J33:O33"/>
    <mergeCell ref="F33:G33"/>
    <mergeCell ref="A47:D47"/>
    <mergeCell ref="E47:P47"/>
    <mergeCell ref="A48:D48"/>
    <mergeCell ref="E48:P48"/>
    <mergeCell ref="A34:D35"/>
    <mergeCell ref="F35:P35"/>
    <mergeCell ref="F34:H34"/>
    <mergeCell ref="J34:P34"/>
    <mergeCell ref="A38:B46"/>
    <mergeCell ref="C38:D38"/>
    <mergeCell ref="C39:D44"/>
    <mergeCell ref="A36:D37"/>
    <mergeCell ref="O40:P40"/>
    <mergeCell ref="M40:N40"/>
    <mergeCell ref="K40:L40"/>
    <mergeCell ref="F40:J40"/>
    <mergeCell ref="O41:P41"/>
    <mergeCell ref="M41:N41"/>
    <mergeCell ref="J41:L41"/>
    <mergeCell ref="E41:E43"/>
    <mergeCell ref="F42:P42"/>
    <mergeCell ref="F41:I41"/>
    <mergeCell ref="F43:H43"/>
    <mergeCell ref="I43:J43"/>
    <mergeCell ref="R55:R57"/>
    <mergeCell ref="E56:P56"/>
    <mergeCell ref="E57:P57"/>
    <mergeCell ref="E58:P58"/>
    <mergeCell ref="A49:D49"/>
    <mergeCell ref="E49:P49"/>
    <mergeCell ref="A50:P50"/>
    <mergeCell ref="A51:P51"/>
    <mergeCell ref="A52:D52"/>
    <mergeCell ref="E52:P52"/>
    <mergeCell ref="E55:G55"/>
    <mergeCell ref="H55:O55"/>
    <mergeCell ref="R59:R61"/>
    <mergeCell ref="E60:P60"/>
    <mergeCell ref="F61:P61"/>
    <mergeCell ref="E62:P62"/>
    <mergeCell ref="Q63:Q65"/>
    <mergeCell ref="R63:R65"/>
    <mergeCell ref="F63:P63"/>
    <mergeCell ref="J64:O64"/>
    <mergeCell ref="J65:O65"/>
    <mergeCell ref="F64:I64"/>
    <mergeCell ref="F65:I65"/>
    <mergeCell ref="E59:G59"/>
    <mergeCell ref="H59:O59"/>
    <mergeCell ref="A66:D66"/>
    <mergeCell ref="E66:P66"/>
    <mergeCell ref="A68:P68"/>
    <mergeCell ref="A69:P69"/>
    <mergeCell ref="Q59:Q61"/>
    <mergeCell ref="A53:D65"/>
    <mergeCell ref="E53:P53"/>
    <mergeCell ref="E54:P54"/>
    <mergeCell ref="Q55:Q57"/>
  </mergeCells>
  <phoneticPr fontId="3"/>
  <conditionalFormatting sqref="G11:P11 E12:P13">
    <cfRule type="containsBlanks" dxfId="11" priority="16">
      <formula>LEN(TRIM(E11))=0</formula>
    </cfRule>
  </conditionalFormatting>
  <conditionalFormatting sqref="E23:P27">
    <cfRule type="containsBlanks" dxfId="10" priority="14">
      <formula>LEN(TRIM(E23))=0</formula>
    </cfRule>
  </conditionalFormatting>
  <conditionalFormatting sqref="E48:P48">
    <cfRule type="containsBlanks" dxfId="9" priority="12">
      <formula>LEN(TRIM(E48))=0</formula>
    </cfRule>
  </conditionalFormatting>
  <conditionalFormatting sqref="E52:P52">
    <cfRule type="containsBlanks" dxfId="8" priority="11">
      <formula>LEN(TRIM(E52))=0</formula>
    </cfRule>
  </conditionalFormatting>
  <conditionalFormatting sqref="E53:P53">
    <cfRule type="containsBlanks" dxfId="7" priority="9">
      <formula>LEN(TRIM(E53))=0</formula>
    </cfRule>
  </conditionalFormatting>
  <conditionalFormatting sqref="E54:P57">
    <cfRule type="expression" dxfId="6" priority="7">
      <formula>$E$54=""</formula>
    </cfRule>
  </conditionalFormatting>
  <conditionalFormatting sqref="E58:P61">
    <cfRule type="expression" dxfId="5" priority="6">
      <formula>$E$58=""</formula>
    </cfRule>
  </conditionalFormatting>
  <conditionalFormatting sqref="E62:P65">
    <cfRule type="expression" dxfId="4" priority="5">
      <formula>$E$62=""</formula>
    </cfRule>
  </conditionalFormatting>
  <conditionalFormatting sqref="E66:P66">
    <cfRule type="containsBlanks" dxfId="3" priority="4">
      <formula>LEN(TRIM(E66))=0</formula>
    </cfRule>
  </conditionalFormatting>
  <conditionalFormatting sqref="E31:P47">
    <cfRule type="expression" dxfId="2" priority="3">
      <formula>$E$31=0</formula>
    </cfRule>
  </conditionalFormatting>
  <conditionalFormatting sqref="E49:P49">
    <cfRule type="expression" dxfId="1" priority="2">
      <formula>$E$31=0</formula>
    </cfRule>
  </conditionalFormatting>
  <conditionalFormatting sqref="E20:P20">
    <cfRule type="expression" dxfId="0" priority="1">
      <formula>$E$20=""</formula>
    </cfRule>
  </conditionalFormatting>
  <dataValidations count="10">
    <dataValidation type="list" allowBlank="1" showInputMessage="1" showErrorMessage="1" sqref="WVM983106:WVX983106 JA66:JL66 SW66:TH66 ACS66:ADD66 AMO66:AMZ66 AWK66:AWV66 BGG66:BGR66 BQC66:BQN66 BZY66:CAJ66 CJU66:CKF66 CTQ66:CUB66 DDM66:DDX66 DNI66:DNT66 DXE66:DXP66 EHA66:EHL66 EQW66:ERH66 FAS66:FBD66 FKO66:FKZ66 FUK66:FUV66 GEG66:GER66 GOC66:GON66 GXY66:GYJ66 HHU66:HIF66 HRQ66:HSB66 IBM66:IBX66 ILI66:ILT66 IVE66:IVP66 JFA66:JFL66 JOW66:JPH66 JYS66:JZD66 KIO66:KIZ66 KSK66:KSV66 LCG66:LCR66 LMC66:LMN66 LVY66:LWJ66 MFU66:MGF66 MPQ66:MQB66 MZM66:MZX66 NJI66:NJT66 NTE66:NTP66 ODA66:ODL66 OMW66:ONH66 OWS66:OXD66 PGO66:PGZ66 PQK66:PQV66 QAG66:QAR66 QKC66:QKN66 QTY66:QUJ66 RDU66:REF66 RNQ66:ROB66 RXM66:RXX66 SHI66:SHT66 SRE66:SRP66 TBA66:TBL66 TKW66:TLH66 TUS66:TVD66 UEO66:UEZ66 UOK66:UOV66 UYG66:UYR66 VIC66:VIN66 VRY66:VSJ66 WBU66:WCF66 WLQ66:WMB66 WVM66:WVX66 E65602:P65602 JA65602:JL65602 SW65602:TH65602 ACS65602:ADD65602 AMO65602:AMZ65602 AWK65602:AWV65602 BGG65602:BGR65602 BQC65602:BQN65602 BZY65602:CAJ65602 CJU65602:CKF65602 CTQ65602:CUB65602 DDM65602:DDX65602 DNI65602:DNT65602 DXE65602:DXP65602 EHA65602:EHL65602 EQW65602:ERH65602 FAS65602:FBD65602 FKO65602:FKZ65602 FUK65602:FUV65602 GEG65602:GER65602 GOC65602:GON65602 GXY65602:GYJ65602 HHU65602:HIF65602 HRQ65602:HSB65602 IBM65602:IBX65602 ILI65602:ILT65602 IVE65602:IVP65602 JFA65602:JFL65602 JOW65602:JPH65602 JYS65602:JZD65602 KIO65602:KIZ65602 KSK65602:KSV65602 LCG65602:LCR65602 LMC65602:LMN65602 LVY65602:LWJ65602 MFU65602:MGF65602 MPQ65602:MQB65602 MZM65602:MZX65602 NJI65602:NJT65602 NTE65602:NTP65602 ODA65602:ODL65602 OMW65602:ONH65602 OWS65602:OXD65602 PGO65602:PGZ65602 PQK65602:PQV65602 QAG65602:QAR65602 QKC65602:QKN65602 QTY65602:QUJ65602 RDU65602:REF65602 RNQ65602:ROB65602 RXM65602:RXX65602 SHI65602:SHT65602 SRE65602:SRP65602 TBA65602:TBL65602 TKW65602:TLH65602 TUS65602:TVD65602 UEO65602:UEZ65602 UOK65602:UOV65602 UYG65602:UYR65602 VIC65602:VIN65602 VRY65602:VSJ65602 WBU65602:WCF65602 WLQ65602:WMB65602 WVM65602:WVX65602 E131138:P131138 JA131138:JL131138 SW131138:TH131138 ACS131138:ADD131138 AMO131138:AMZ131138 AWK131138:AWV131138 BGG131138:BGR131138 BQC131138:BQN131138 BZY131138:CAJ131138 CJU131138:CKF131138 CTQ131138:CUB131138 DDM131138:DDX131138 DNI131138:DNT131138 DXE131138:DXP131138 EHA131138:EHL131138 EQW131138:ERH131138 FAS131138:FBD131138 FKO131138:FKZ131138 FUK131138:FUV131138 GEG131138:GER131138 GOC131138:GON131138 GXY131138:GYJ131138 HHU131138:HIF131138 HRQ131138:HSB131138 IBM131138:IBX131138 ILI131138:ILT131138 IVE131138:IVP131138 JFA131138:JFL131138 JOW131138:JPH131138 JYS131138:JZD131138 KIO131138:KIZ131138 KSK131138:KSV131138 LCG131138:LCR131138 LMC131138:LMN131138 LVY131138:LWJ131138 MFU131138:MGF131138 MPQ131138:MQB131138 MZM131138:MZX131138 NJI131138:NJT131138 NTE131138:NTP131138 ODA131138:ODL131138 OMW131138:ONH131138 OWS131138:OXD131138 PGO131138:PGZ131138 PQK131138:PQV131138 QAG131138:QAR131138 QKC131138:QKN131138 QTY131138:QUJ131138 RDU131138:REF131138 RNQ131138:ROB131138 RXM131138:RXX131138 SHI131138:SHT131138 SRE131138:SRP131138 TBA131138:TBL131138 TKW131138:TLH131138 TUS131138:TVD131138 UEO131138:UEZ131138 UOK131138:UOV131138 UYG131138:UYR131138 VIC131138:VIN131138 VRY131138:VSJ131138 WBU131138:WCF131138 WLQ131138:WMB131138 WVM131138:WVX131138 E196674:P196674 JA196674:JL196674 SW196674:TH196674 ACS196674:ADD196674 AMO196674:AMZ196674 AWK196674:AWV196674 BGG196674:BGR196674 BQC196674:BQN196674 BZY196674:CAJ196674 CJU196674:CKF196674 CTQ196674:CUB196674 DDM196674:DDX196674 DNI196674:DNT196674 DXE196674:DXP196674 EHA196674:EHL196674 EQW196674:ERH196674 FAS196674:FBD196674 FKO196674:FKZ196674 FUK196674:FUV196674 GEG196674:GER196674 GOC196674:GON196674 GXY196674:GYJ196674 HHU196674:HIF196674 HRQ196674:HSB196674 IBM196674:IBX196674 ILI196674:ILT196674 IVE196674:IVP196674 JFA196674:JFL196674 JOW196674:JPH196674 JYS196674:JZD196674 KIO196674:KIZ196674 KSK196674:KSV196674 LCG196674:LCR196674 LMC196674:LMN196674 LVY196674:LWJ196674 MFU196674:MGF196674 MPQ196674:MQB196674 MZM196674:MZX196674 NJI196674:NJT196674 NTE196674:NTP196674 ODA196674:ODL196674 OMW196674:ONH196674 OWS196674:OXD196674 PGO196674:PGZ196674 PQK196674:PQV196674 QAG196674:QAR196674 QKC196674:QKN196674 QTY196674:QUJ196674 RDU196674:REF196674 RNQ196674:ROB196674 RXM196674:RXX196674 SHI196674:SHT196674 SRE196674:SRP196674 TBA196674:TBL196674 TKW196674:TLH196674 TUS196674:TVD196674 UEO196674:UEZ196674 UOK196674:UOV196674 UYG196674:UYR196674 VIC196674:VIN196674 VRY196674:VSJ196674 WBU196674:WCF196674 WLQ196674:WMB196674 WVM196674:WVX196674 E262210:P262210 JA262210:JL262210 SW262210:TH262210 ACS262210:ADD262210 AMO262210:AMZ262210 AWK262210:AWV262210 BGG262210:BGR262210 BQC262210:BQN262210 BZY262210:CAJ262210 CJU262210:CKF262210 CTQ262210:CUB262210 DDM262210:DDX262210 DNI262210:DNT262210 DXE262210:DXP262210 EHA262210:EHL262210 EQW262210:ERH262210 FAS262210:FBD262210 FKO262210:FKZ262210 FUK262210:FUV262210 GEG262210:GER262210 GOC262210:GON262210 GXY262210:GYJ262210 HHU262210:HIF262210 HRQ262210:HSB262210 IBM262210:IBX262210 ILI262210:ILT262210 IVE262210:IVP262210 JFA262210:JFL262210 JOW262210:JPH262210 JYS262210:JZD262210 KIO262210:KIZ262210 KSK262210:KSV262210 LCG262210:LCR262210 LMC262210:LMN262210 LVY262210:LWJ262210 MFU262210:MGF262210 MPQ262210:MQB262210 MZM262210:MZX262210 NJI262210:NJT262210 NTE262210:NTP262210 ODA262210:ODL262210 OMW262210:ONH262210 OWS262210:OXD262210 PGO262210:PGZ262210 PQK262210:PQV262210 QAG262210:QAR262210 QKC262210:QKN262210 QTY262210:QUJ262210 RDU262210:REF262210 RNQ262210:ROB262210 RXM262210:RXX262210 SHI262210:SHT262210 SRE262210:SRP262210 TBA262210:TBL262210 TKW262210:TLH262210 TUS262210:TVD262210 UEO262210:UEZ262210 UOK262210:UOV262210 UYG262210:UYR262210 VIC262210:VIN262210 VRY262210:VSJ262210 WBU262210:WCF262210 WLQ262210:WMB262210 WVM262210:WVX262210 E327746:P327746 JA327746:JL327746 SW327746:TH327746 ACS327746:ADD327746 AMO327746:AMZ327746 AWK327746:AWV327746 BGG327746:BGR327746 BQC327746:BQN327746 BZY327746:CAJ327746 CJU327746:CKF327746 CTQ327746:CUB327746 DDM327746:DDX327746 DNI327746:DNT327746 DXE327746:DXP327746 EHA327746:EHL327746 EQW327746:ERH327746 FAS327746:FBD327746 FKO327746:FKZ327746 FUK327746:FUV327746 GEG327746:GER327746 GOC327746:GON327746 GXY327746:GYJ327746 HHU327746:HIF327746 HRQ327746:HSB327746 IBM327746:IBX327746 ILI327746:ILT327746 IVE327746:IVP327746 JFA327746:JFL327746 JOW327746:JPH327746 JYS327746:JZD327746 KIO327746:KIZ327746 KSK327746:KSV327746 LCG327746:LCR327746 LMC327746:LMN327746 LVY327746:LWJ327746 MFU327746:MGF327746 MPQ327746:MQB327746 MZM327746:MZX327746 NJI327746:NJT327746 NTE327746:NTP327746 ODA327746:ODL327746 OMW327746:ONH327746 OWS327746:OXD327746 PGO327746:PGZ327746 PQK327746:PQV327746 QAG327746:QAR327746 QKC327746:QKN327746 QTY327746:QUJ327746 RDU327746:REF327746 RNQ327746:ROB327746 RXM327746:RXX327746 SHI327746:SHT327746 SRE327746:SRP327746 TBA327746:TBL327746 TKW327746:TLH327746 TUS327746:TVD327746 UEO327746:UEZ327746 UOK327746:UOV327746 UYG327746:UYR327746 VIC327746:VIN327746 VRY327746:VSJ327746 WBU327746:WCF327746 WLQ327746:WMB327746 WVM327746:WVX327746 E393282:P393282 JA393282:JL393282 SW393282:TH393282 ACS393282:ADD393282 AMO393282:AMZ393282 AWK393282:AWV393282 BGG393282:BGR393282 BQC393282:BQN393282 BZY393282:CAJ393282 CJU393282:CKF393282 CTQ393282:CUB393282 DDM393282:DDX393282 DNI393282:DNT393282 DXE393282:DXP393282 EHA393282:EHL393282 EQW393282:ERH393282 FAS393282:FBD393282 FKO393282:FKZ393282 FUK393282:FUV393282 GEG393282:GER393282 GOC393282:GON393282 GXY393282:GYJ393282 HHU393282:HIF393282 HRQ393282:HSB393282 IBM393282:IBX393282 ILI393282:ILT393282 IVE393282:IVP393282 JFA393282:JFL393282 JOW393282:JPH393282 JYS393282:JZD393282 KIO393282:KIZ393282 KSK393282:KSV393282 LCG393282:LCR393282 LMC393282:LMN393282 LVY393282:LWJ393282 MFU393282:MGF393282 MPQ393282:MQB393282 MZM393282:MZX393282 NJI393282:NJT393282 NTE393282:NTP393282 ODA393282:ODL393282 OMW393282:ONH393282 OWS393282:OXD393282 PGO393282:PGZ393282 PQK393282:PQV393282 QAG393282:QAR393282 QKC393282:QKN393282 QTY393282:QUJ393282 RDU393282:REF393282 RNQ393282:ROB393282 RXM393282:RXX393282 SHI393282:SHT393282 SRE393282:SRP393282 TBA393282:TBL393282 TKW393282:TLH393282 TUS393282:TVD393282 UEO393282:UEZ393282 UOK393282:UOV393282 UYG393282:UYR393282 VIC393282:VIN393282 VRY393282:VSJ393282 WBU393282:WCF393282 WLQ393282:WMB393282 WVM393282:WVX393282 E458818:P458818 JA458818:JL458818 SW458818:TH458818 ACS458818:ADD458818 AMO458818:AMZ458818 AWK458818:AWV458818 BGG458818:BGR458818 BQC458818:BQN458818 BZY458818:CAJ458818 CJU458818:CKF458818 CTQ458818:CUB458818 DDM458818:DDX458818 DNI458818:DNT458818 DXE458818:DXP458818 EHA458818:EHL458818 EQW458818:ERH458818 FAS458818:FBD458818 FKO458818:FKZ458818 FUK458818:FUV458818 GEG458818:GER458818 GOC458818:GON458818 GXY458818:GYJ458818 HHU458818:HIF458818 HRQ458818:HSB458818 IBM458818:IBX458818 ILI458818:ILT458818 IVE458818:IVP458818 JFA458818:JFL458818 JOW458818:JPH458818 JYS458818:JZD458818 KIO458818:KIZ458818 KSK458818:KSV458818 LCG458818:LCR458818 LMC458818:LMN458818 LVY458818:LWJ458818 MFU458818:MGF458818 MPQ458818:MQB458818 MZM458818:MZX458818 NJI458818:NJT458818 NTE458818:NTP458818 ODA458818:ODL458818 OMW458818:ONH458818 OWS458818:OXD458818 PGO458818:PGZ458818 PQK458818:PQV458818 QAG458818:QAR458818 QKC458818:QKN458818 QTY458818:QUJ458818 RDU458818:REF458818 RNQ458818:ROB458818 RXM458818:RXX458818 SHI458818:SHT458818 SRE458818:SRP458818 TBA458818:TBL458818 TKW458818:TLH458818 TUS458818:TVD458818 UEO458818:UEZ458818 UOK458818:UOV458818 UYG458818:UYR458818 VIC458818:VIN458818 VRY458818:VSJ458818 WBU458818:WCF458818 WLQ458818:WMB458818 WVM458818:WVX458818 E524354:P524354 JA524354:JL524354 SW524354:TH524354 ACS524354:ADD524354 AMO524354:AMZ524354 AWK524354:AWV524354 BGG524354:BGR524354 BQC524354:BQN524354 BZY524354:CAJ524354 CJU524354:CKF524354 CTQ524354:CUB524354 DDM524354:DDX524354 DNI524354:DNT524354 DXE524354:DXP524354 EHA524354:EHL524354 EQW524354:ERH524354 FAS524354:FBD524354 FKO524354:FKZ524354 FUK524354:FUV524354 GEG524354:GER524354 GOC524354:GON524354 GXY524354:GYJ524354 HHU524354:HIF524354 HRQ524354:HSB524354 IBM524354:IBX524354 ILI524354:ILT524354 IVE524354:IVP524354 JFA524354:JFL524354 JOW524354:JPH524354 JYS524354:JZD524354 KIO524354:KIZ524354 KSK524354:KSV524354 LCG524354:LCR524354 LMC524354:LMN524354 LVY524354:LWJ524354 MFU524354:MGF524354 MPQ524354:MQB524354 MZM524354:MZX524354 NJI524354:NJT524354 NTE524354:NTP524354 ODA524354:ODL524354 OMW524354:ONH524354 OWS524354:OXD524354 PGO524354:PGZ524354 PQK524354:PQV524354 QAG524354:QAR524354 QKC524354:QKN524354 QTY524354:QUJ524354 RDU524354:REF524354 RNQ524354:ROB524354 RXM524354:RXX524354 SHI524354:SHT524354 SRE524354:SRP524354 TBA524354:TBL524354 TKW524354:TLH524354 TUS524354:TVD524354 UEO524354:UEZ524354 UOK524354:UOV524354 UYG524354:UYR524354 VIC524354:VIN524354 VRY524354:VSJ524354 WBU524354:WCF524354 WLQ524354:WMB524354 WVM524354:WVX524354 E589890:P589890 JA589890:JL589890 SW589890:TH589890 ACS589890:ADD589890 AMO589890:AMZ589890 AWK589890:AWV589890 BGG589890:BGR589890 BQC589890:BQN589890 BZY589890:CAJ589890 CJU589890:CKF589890 CTQ589890:CUB589890 DDM589890:DDX589890 DNI589890:DNT589890 DXE589890:DXP589890 EHA589890:EHL589890 EQW589890:ERH589890 FAS589890:FBD589890 FKO589890:FKZ589890 FUK589890:FUV589890 GEG589890:GER589890 GOC589890:GON589890 GXY589890:GYJ589890 HHU589890:HIF589890 HRQ589890:HSB589890 IBM589890:IBX589890 ILI589890:ILT589890 IVE589890:IVP589890 JFA589890:JFL589890 JOW589890:JPH589890 JYS589890:JZD589890 KIO589890:KIZ589890 KSK589890:KSV589890 LCG589890:LCR589890 LMC589890:LMN589890 LVY589890:LWJ589890 MFU589890:MGF589890 MPQ589890:MQB589890 MZM589890:MZX589890 NJI589890:NJT589890 NTE589890:NTP589890 ODA589890:ODL589890 OMW589890:ONH589890 OWS589890:OXD589890 PGO589890:PGZ589890 PQK589890:PQV589890 QAG589890:QAR589890 QKC589890:QKN589890 QTY589890:QUJ589890 RDU589890:REF589890 RNQ589890:ROB589890 RXM589890:RXX589890 SHI589890:SHT589890 SRE589890:SRP589890 TBA589890:TBL589890 TKW589890:TLH589890 TUS589890:TVD589890 UEO589890:UEZ589890 UOK589890:UOV589890 UYG589890:UYR589890 VIC589890:VIN589890 VRY589890:VSJ589890 WBU589890:WCF589890 WLQ589890:WMB589890 WVM589890:WVX589890 E655426:P655426 JA655426:JL655426 SW655426:TH655426 ACS655426:ADD655426 AMO655426:AMZ655426 AWK655426:AWV655426 BGG655426:BGR655426 BQC655426:BQN655426 BZY655426:CAJ655426 CJU655426:CKF655426 CTQ655426:CUB655426 DDM655426:DDX655426 DNI655426:DNT655426 DXE655426:DXP655426 EHA655426:EHL655426 EQW655426:ERH655426 FAS655426:FBD655426 FKO655426:FKZ655426 FUK655426:FUV655426 GEG655426:GER655426 GOC655426:GON655426 GXY655426:GYJ655426 HHU655426:HIF655426 HRQ655426:HSB655426 IBM655426:IBX655426 ILI655426:ILT655426 IVE655426:IVP655426 JFA655426:JFL655426 JOW655426:JPH655426 JYS655426:JZD655426 KIO655426:KIZ655426 KSK655426:KSV655426 LCG655426:LCR655426 LMC655426:LMN655426 LVY655426:LWJ655426 MFU655426:MGF655426 MPQ655426:MQB655426 MZM655426:MZX655426 NJI655426:NJT655426 NTE655426:NTP655426 ODA655426:ODL655426 OMW655426:ONH655426 OWS655426:OXD655426 PGO655426:PGZ655426 PQK655426:PQV655426 QAG655426:QAR655426 QKC655426:QKN655426 QTY655426:QUJ655426 RDU655426:REF655426 RNQ655426:ROB655426 RXM655426:RXX655426 SHI655426:SHT655426 SRE655426:SRP655426 TBA655426:TBL655426 TKW655426:TLH655426 TUS655426:TVD655426 UEO655426:UEZ655426 UOK655426:UOV655426 UYG655426:UYR655426 VIC655426:VIN655426 VRY655426:VSJ655426 WBU655426:WCF655426 WLQ655426:WMB655426 WVM655426:WVX655426 E720962:P720962 JA720962:JL720962 SW720962:TH720962 ACS720962:ADD720962 AMO720962:AMZ720962 AWK720962:AWV720962 BGG720962:BGR720962 BQC720962:BQN720962 BZY720962:CAJ720962 CJU720962:CKF720962 CTQ720962:CUB720962 DDM720962:DDX720962 DNI720962:DNT720962 DXE720962:DXP720962 EHA720962:EHL720962 EQW720962:ERH720962 FAS720962:FBD720962 FKO720962:FKZ720962 FUK720962:FUV720962 GEG720962:GER720962 GOC720962:GON720962 GXY720962:GYJ720962 HHU720962:HIF720962 HRQ720962:HSB720962 IBM720962:IBX720962 ILI720962:ILT720962 IVE720962:IVP720962 JFA720962:JFL720962 JOW720962:JPH720962 JYS720962:JZD720962 KIO720962:KIZ720962 KSK720962:KSV720962 LCG720962:LCR720962 LMC720962:LMN720962 LVY720962:LWJ720962 MFU720962:MGF720962 MPQ720962:MQB720962 MZM720962:MZX720962 NJI720962:NJT720962 NTE720962:NTP720962 ODA720962:ODL720962 OMW720962:ONH720962 OWS720962:OXD720962 PGO720962:PGZ720962 PQK720962:PQV720962 QAG720962:QAR720962 QKC720962:QKN720962 QTY720962:QUJ720962 RDU720962:REF720962 RNQ720962:ROB720962 RXM720962:RXX720962 SHI720962:SHT720962 SRE720962:SRP720962 TBA720962:TBL720962 TKW720962:TLH720962 TUS720962:TVD720962 UEO720962:UEZ720962 UOK720962:UOV720962 UYG720962:UYR720962 VIC720962:VIN720962 VRY720962:VSJ720962 WBU720962:WCF720962 WLQ720962:WMB720962 WVM720962:WVX720962 E786498:P786498 JA786498:JL786498 SW786498:TH786498 ACS786498:ADD786498 AMO786498:AMZ786498 AWK786498:AWV786498 BGG786498:BGR786498 BQC786498:BQN786498 BZY786498:CAJ786498 CJU786498:CKF786498 CTQ786498:CUB786498 DDM786498:DDX786498 DNI786498:DNT786498 DXE786498:DXP786498 EHA786498:EHL786498 EQW786498:ERH786498 FAS786498:FBD786498 FKO786498:FKZ786498 FUK786498:FUV786498 GEG786498:GER786498 GOC786498:GON786498 GXY786498:GYJ786498 HHU786498:HIF786498 HRQ786498:HSB786498 IBM786498:IBX786498 ILI786498:ILT786498 IVE786498:IVP786498 JFA786498:JFL786498 JOW786498:JPH786498 JYS786498:JZD786498 KIO786498:KIZ786498 KSK786498:KSV786498 LCG786498:LCR786498 LMC786498:LMN786498 LVY786498:LWJ786498 MFU786498:MGF786498 MPQ786498:MQB786498 MZM786498:MZX786498 NJI786498:NJT786498 NTE786498:NTP786498 ODA786498:ODL786498 OMW786498:ONH786498 OWS786498:OXD786498 PGO786498:PGZ786498 PQK786498:PQV786498 QAG786498:QAR786498 QKC786498:QKN786498 QTY786498:QUJ786498 RDU786498:REF786498 RNQ786498:ROB786498 RXM786498:RXX786498 SHI786498:SHT786498 SRE786498:SRP786498 TBA786498:TBL786498 TKW786498:TLH786498 TUS786498:TVD786498 UEO786498:UEZ786498 UOK786498:UOV786498 UYG786498:UYR786498 VIC786498:VIN786498 VRY786498:VSJ786498 WBU786498:WCF786498 WLQ786498:WMB786498 WVM786498:WVX786498 E852034:P852034 JA852034:JL852034 SW852034:TH852034 ACS852034:ADD852034 AMO852034:AMZ852034 AWK852034:AWV852034 BGG852034:BGR852034 BQC852034:BQN852034 BZY852034:CAJ852034 CJU852034:CKF852034 CTQ852034:CUB852034 DDM852034:DDX852034 DNI852034:DNT852034 DXE852034:DXP852034 EHA852034:EHL852034 EQW852034:ERH852034 FAS852034:FBD852034 FKO852034:FKZ852034 FUK852034:FUV852034 GEG852034:GER852034 GOC852034:GON852034 GXY852034:GYJ852034 HHU852034:HIF852034 HRQ852034:HSB852034 IBM852034:IBX852034 ILI852034:ILT852034 IVE852034:IVP852034 JFA852034:JFL852034 JOW852034:JPH852034 JYS852034:JZD852034 KIO852034:KIZ852034 KSK852034:KSV852034 LCG852034:LCR852034 LMC852034:LMN852034 LVY852034:LWJ852034 MFU852034:MGF852034 MPQ852034:MQB852034 MZM852034:MZX852034 NJI852034:NJT852034 NTE852034:NTP852034 ODA852034:ODL852034 OMW852034:ONH852034 OWS852034:OXD852034 PGO852034:PGZ852034 PQK852034:PQV852034 QAG852034:QAR852034 QKC852034:QKN852034 QTY852034:QUJ852034 RDU852034:REF852034 RNQ852034:ROB852034 RXM852034:RXX852034 SHI852034:SHT852034 SRE852034:SRP852034 TBA852034:TBL852034 TKW852034:TLH852034 TUS852034:TVD852034 UEO852034:UEZ852034 UOK852034:UOV852034 UYG852034:UYR852034 VIC852034:VIN852034 VRY852034:VSJ852034 WBU852034:WCF852034 WLQ852034:WMB852034 WVM852034:WVX852034 E917570:P917570 JA917570:JL917570 SW917570:TH917570 ACS917570:ADD917570 AMO917570:AMZ917570 AWK917570:AWV917570 BGG917570:BGR917570 BQC917570:BQN917570 BZY917570:CAJ917570 CJU917570:CKF917570 CTQ917570:CUB917570 DDM917570:DDX917570 DNI917570:DNT917570 DXE917570:DXP917570 EHA917570:EHL917570 EQW917570:ERH917570 FAS917570:FBD917570 FKO917570:FKZ917570 FUK917570:FUV917570 GEG917570:GER917570 GOC917570:GON917570 GXY917570:GYJ917570 HHU917570:HIF917570 HRQ917570:HSB917570 IBM917570:IBX917570 ILI917570:ILT917570 IVE917570:IVP917570 JFA917570:JFL917570 JOW917570:JPH917570 JYS917570:JZD917570 KIO917570:KIZ917570 KSK917570:KSV917570 LCG917570:LCR917570 LMC917570:LMN917570 LVY917570:LWJ917570 MFU917570:MGF917570 MPQ917570:MQB917570 MZM917570:MZX917570 NJI917570:NJT917570 NTE917570:NTP917570 ODA917570:ODL917570 OMW917570:ONH917570 OWS917570:OXD917570 PGO917570:PGZ917570 PQK917570:PQV917570 QAG917570:QAR917570 QKC917570:QKN917570 QTY917570:QUJ917570 RDU917570:REF917570 RNQ917570:ROB917570 RXM917570:RXX917570 SHI917570:SHT917570 SRE917570:SRP917570 TBA917570:TBL917570 TKW917570:TLH917570 TUS917570:TVD917570 UEO917570:UEZ917570 UOK917570:UOV917570 UYG917570:UYR917570 VIC917570:VIN917570 VRY917570:VSJ917570 WBU917570:WCF917570 WLQ917570:WMB917570 WVM917570:WVX917570 E983106:P983106 JA983106:JL983106 SW983106:TH983106 ACS983106:ADD983106 AMO983106:AMZ983106 AWK983106:AWV983106 BGG983106:BGR983106 BQC983106:BQN983106 BZY983106:CAJ983106 CJU983106:CKF983106 CTQ983106:CUB983106 DDM983106:DDX983106 DNI983106:DNT983106 DXE983106:DXP983106 EHA983106:EHL983106 EQW983106:ERH983106 FAS983106:FBD983106 FKO983106:FKZ983106 FUK983106:FUV983106 GEG983106:GER983106 GOC983106:GON983106 GXY983106:GYJ983106 HHU983106:HIF983106 HRQ983106:HSB983106 IBM983106:IBX983106 ILI983106:ILT983106 IVE983106:IVP983106 JFA983106:JFL983106 JOW983106:JPH983106 JYS983106:JZD983106 KIO983106:KIZ983106 KSK983106:KSV983106 LCG983106:LCR983106 LMC983106:LMN983106 LVY983106:LWJ983106 MFU983106:MGF983106 MPQ983106:MQB983106 MZM983106:MZX983106 NJI983106:NJT983106 NTE983106:NTP983106 ODA983106:ODL983106 OMW983106:ONH983106 OWS983106:OXD983106 PGO983106:PGZ983106 PQK983106:PQV983106 QAG983106:QAR983106 QKC983106:QKN983106 QTY983106:QUJ983106 RDU983106:REF983106 RNQ983106:ROB983106 RXM983106:RXX983106 SHI983106:SHT983106 SRE983106:SRP983106 TBA983106:TBL983106 TKW983106:TLH983106 TUS983106:TVD983106 UEO983106:UEZ983106 UOK983106:UOV983106 UYG983106:UYR983106 VIC983106:VIN983106 VRY983106:VSJ983106 WBU983106:WCF983106 WLQ983106:WMB983106">
      <formula1>"　,☆"</formula1>
    </dataValidation>
    <dataValidation type="list" allowBlank="1" showInputMessage="1" showErrorMessage="1" sqref="WVM983089:WVX983089 JA49:JL49 SW49:TH49 ACS49:ADD49 AMO49:AMZ49 AWK49:AWV49 BGG49:BGR49 BQC49:BQN49 BZY49:CAJ49 CJU49:CKF49 CTQ49:CUB49 DDM49:DDX49 DNI49:DNT49 DXE49:DXP49 EHA49:EHL49 EQW49:ERH49 FAS49:FBD49 FKO49:FKZ49 FUK49:FUV49 GEG49:GER49 GOC49:GON49 GXY49:GYJ49 HHU49:HIF49 HRQ49:HSB49 IBM49:IBX49 ILI49:ILT49 IVE49:IVP49 JFA49:JFL49 JOW49:JPH49 JYS49:JZD49 KIO49:KIZ49 KSK49:KSV49 LCG49:LCR49 LMC49:LMN49 LVY49:LWJ49 MFU49:MGF49 MPQ49:MQB49 MZM49:MZX49 NJI49:NJT49 NTE49:NTP49 ODA49:ODL49 OMW49:ONH49 OWS49:OXD49 PGO49:PGZ49 PQK49:PQV49 QAG49:QAR49 QKC49:QKN49 QTY49:QUJ49 RDU49:REF49 RNQ49:ROB49 RXM49:RXX49 SHI49:SHT49 SRE49:SRP49 TBA49:TBL49 TKW49:TLH49 TUS49:TVD49 UEO49:UEZ49 UOK49:UOV49 UYG49:UYR49 VIC49:VIN49 VRY49:VSJ49 WBU49:WCF49 WLQ49:WMB49 WVM49:WVX49 E65585:P65585 JA65585:JL65585 SW65585:TH65585 ACS65585:ADD65585 AMO65585:AMZ65585 AWK65585:AWV65585 BGG65585:BGR65585 BQC65585:BQN65585 BZY65585:CAJ65585 CJU65585:CKF65585 CTQ65585:CUB65585 DDM65585:DDX65585 DNI65585:DNT65585 DXE65585:DXP65585 EHA65585:EHL65585 EQW65585:ERH65585 FAS65585:FBD65585 FKO65585:FKZ65585 FUK65585:FUV65585 GEG65585:GER65585 GOC65585:GON65585 GXY65585:GYJ65585 HHU65585:HIF65585 HRQ65585:HSB65585 IBM65585:IBX65585 ILI65585:ILT65585 IVE65585:IVP65585 JFA65585:JFL65585 JOW65585:JPH65585 JYS65585:JZD65585 KIO65585:KIZ65585 KSK65585:KSV65585 LCG65585:LCR65585 LMC65585:LMN65585 LVY65585:LWJ65585 MFU65585:MGF65585 MPQ65585:MQB65585 MZM65585:MZX65585 NJI65585:NJT65585 NTE65585:NTP65585 ODA65585:ODL65585 OMW65585:ONH65585 OWS65585:OXD65585 PGO65585:PGZ65585 PQK65585:PQV65585 QAG65585:QAR65585 QKC65585:QKN65585 QTY65585:QUJ65585 RDU65585:REF65585 RNQ65585:ROB65585 RXM65585:RXX65585 SHI65585:SHT65585 SRE65585:SRP65585 TBA65585:TBL65585 TKW65585:TLH65585 TUS65585:TVD65585 UEO65585:UEZ65585 UOK65585:UOV65585 UYG65585:UYR65585 VIC65585:VIN65585 VRY65585:VSJ65585 WBU65585:WCF65585 WLQ65585:WMB65585 WVM65585:WVX65585 E131121:P131121 JA131121:JL131121 SW131121:TH131121 ACS131121:ADD131121 AMO131121:AMZ131121 AWK131121:AWV131121 BGG131121:BGR131121 BQC131121:BQN131121 BZY131121:CAJ131121 CJU131121:CKF131121 CTQ131121:CUB131121 DDM131121:DDX131121 DNI131121:DNT131121 DXE131121:DXP131121 EHA131121:EHL131121 EQW131121:ERH131121 FAS131121:FBD131121 FKO131121:FKZ131121 FUK131121:FUV131121 GEG131121:GER131121 GOC131121:GON131121 GXY131121:GYJ131121 HHU131121:HIF131121 HRQ131121:HSB131121 IBM131121:IBX131121 ILI131121:ILT131121 IVE131121:IVP131121 JFA131121:JFL131121 JOW131121:JPH131121 JYS131121:JZD131121 KIO131121:KIZ131121 KSK131121:KSV131121 LCG131121:LCR131121 LMC131121:LMN131121 LVY131121:LWJ131121 MFU131121:MGF131121 MPQ131121:MQB131121 MZM131121:MZX131121 NJI131121:NJT131121 NTE131121:NTP131121 ODA131121:ODL131121 OMW131121:ONH131121 OWS131121:OXD131121 PGO131121:PGZ131121 PQK131121:PQV131121 QAG131121:QAR131121 QKC131121:QKN131121 QTY131121:QUJ131121 RDU131121:REF131121 RNQ131121:ROB131121 RXM131121:RXX131121 SHI131121:SHT131121 SRE131121:SRP131121 TBA131121:TBL131121 TKW131121:TLH131121 TUS131121:TVD131121 UEO131121:UEZ131121 UOK131121:UOV131121 UYG131121:UYR131121 VIC131121:VIN131121 VRY131121:VSJ131121 WBU131121:WCF131121 WLQ131121:WMB131121 WVM131121:WVX131121 E196657:P196657 JA196657:JL196657 SW196657:TH196657 ACS196657:ADD196657 AMO196657:AMZ196657 AWK196657:AWV196657 BGG196657:BGR196657 BQC196657:BQN196657 BZY196657:CAJ196657 CJU196657:CKF196657 CTQ196657:CUB196657 DDM196657:DDX196657 DNI196657:DNT196657 DXE196657:DXP196657 EHA196657:EHL196657 EQW196657:ERH196657 FAS196657:FBD196657 FKO196657:FKZ196657 FUK196657:FUV196657 GEG196657:GER196657 GOC196657:GON196657 GXY196657:GYJ196657 HHU196657:HIF196657 HRQ196657:HSB196657 IBM196657:IBX196657 ILI196657:ILT196657 IVE196657:IVP196657 JFA196657:JFL196657 JOW196657:JPH196657 JYS196657:JZD196657 KIO196657:KIZ196657 KSK196657:KSV196657 LCG196657:LCR196657 LMC196657:LMN196657 LVY196657:LWJ196657 MFU196657:MGF196657 MPQ196657:MQB196657 MZM196657:MZX196657 NJI196657:NJT196657 NTE196657:NTP196657 ODA196657:ODL196657 OMW196657:ONH196657 OWS196657:OXD196657 PGO196657:PGZ196657 PQK196657:PQV196657 QAG196657:QAR196657 QKC196657:QKN196657 QTY196657:QUJ196657 RDU196657:REF196657 RNQ196657:ROB196657 RXM196657:RXX196657 SHI196657:SHT196657 SRE196657:SRP196657 TBA196657:TBL196657 TKW196657:TLH196657 TUS196657:TVD196657 UEO196657:UEZ196657 UOK196657:UOV196657 UYG196657:UYR196657 VIC196657:VIN196657 VRY196657:VSJ196657 WBU196657:WCF196657 WLQ196657:WMB196657 WVM196657:WVX196657 E262193:P262193 JA262193:JL262193 SW262193:TH262193 ACS262193:ADD262193 AMO262193:AMZ262193 AWK262193:AWV262193 BGG262193:BGR262193 BQC262193:BQN262193 BZY262193:CAJ262193 CJU262193:CKF262193 CTQ262193:CUB262193 DDM262193:DDX262193 DNI262193:DNT262193 DXE262193:DXP262193 EHA262193:EHL262193 EQW262193:ERH262193 FAS262193:FBD262193 FKO262193:FKZ262193 FUK262193:FUV262193 GEG262193:GER262193 GOC262193:GON262193 GXY262193:GYJ262193 HHU262193:HIF262193 HRQ262193:HSB262193 IBM262193:IBX262193 ILI262193:ILT262193 IVE262193:IVP262193 JFA262193:JFL262193 JOW262193:JPH262193 JYS262193:JZD262193 KIO262193:KIZ262193 KSK262193:KSV262193 LCG262193:LCR262193 LMC262193:LMN262193 LVY262193:LWJ262193 MFU262193:MGF262193 MPQ262193:MQB262193 MZM262193:MZX262193 NJI262193:NJT262193 NTE262193:NTP262193 ODA262193:ODL262193 OMW262193:ONH262193 OWS262193:OXD262193 PGO262193:PGZ262193 PQK262193:PQV262193 QAG262193:QAR262193 QKC262193:QKN262193 QTY262193:QUJ262193 RDU262193:REF262193 RNQ262193:ROB262193 RXM262193:RXX262193 SHI262193:SHT262193 SRE262193:SRP262193 TBA262193:TBL262193 TKW262193:TLH262193 TUS262193:TVD262193 UEO262193:UEZ262193 UOK262193:UOV262193 UYG262193:UYR262193 VIC262193:VIN262193 VRY262193:VSJ262193 WBU262193:WCF262193 WLQ262193:WMB262193 WVM262193:WVX262193 E327729:P327729 JA327729:JL327729 SW327729:TH327729 ACS327729:ADD327729 AMO327729:AMZ327729 AWK327729:AWV327729 BGG327729:BGR327729 BQC327729:BQN327729 BZY327729:CAJ327729 CJU327729:CKF327729 CTQ327729:CUB327729 DDM327729:DDX327729 DNI327729:DNT327729 DXE327729:DXP327729 EHA327729:EHL327729 EQW327729:ERH327729 FAS327729:FBD327729 FKO327729:FKZ327729 FUK327729:FUV327729 GEG327729:GER327729 GOC327729:GON327729 GXY327729:GYJ327729 HHU327729:HIF327729 HRQ327729:HSB327729 IBM327729:IBX327729 ILI327729:ILT327729 IVE327729:IVP327729 JFA327729:JFL327729 JOW327729:JPH327729 JYS327729:JZD327729 KIO327729:KIZ327729 KSK327729:KSV327729 LCG327729:LCR327729 LMC327729:LMN327729 LVY327729:LWJ327729 MFU327729:MGF327729 MPQ327729:MQB327729 MZM327729:MZX327729 NJI327729:NJT327729 NTE327729:NTP327729 ODA327729:ODL327729 OMW327729:ONH327729 OWS327729:OXD327729 PGO327729:PGZ327729 PQK327729:PQV327729 QAG327729:QAR327729 QKC327729:QKN327729 QTY327729:QUJ327729 RDU327729:REF327729 RNQ327729:ROB327729 RXM327729:RXX327729 SHI327729:SHT327729 SRE327729:SRP327729 TBA327729:TBL327729 TKW327729:TLH327729 TUS327729:TVD327729 UEO327729:UEZ327729 UOK327729:UOV327729 UYG327729:UYR327729 VIC327729:VIN327729 VRY327729:VSJ327729 WBU327729:WCF327729 WLQ327729:WMB327729 WVM327729:WVX327729 E393265:P393265 JA393265:JL393265 SW393265:TH393265 ACS393265:ADD393265 AMO393265:AMZ393265 AWK393265:AWV393265 BGG393265:BGR393265 BQC393265:BQN393265 BZY393265:CAJ393265 CJU393265:CKF393265 CTQ393265:CUB393265 DDM393265:DDX393265 DNI393265:DNT393265 DXE393265:DXP393265 EHA393265:EHL393265 EQW393265:ERH393265 FAS393265:FBD393265 FKO393265:FKZ393265 FUK393265:FUV393265 GEG393265:GER393265 GOC393265:GON393265 GXY393265:GYJ393265 HHU393265:HIF393265 HRQ393265:HSB393265 IBM393265:IBX393265 ILI393265:ILT393265 IVE393265:IVP393265 JFA393265:JFL393265 JOW393265:JPH393265 JYS393265:JZD393265 KIO393265:KIZ393265 KSK393265:KSV393265 LCG393265:LCR393265 LMC393265:LMN393265 LVY393265:LWJ393265 MFU393265:MGF393265 MPQ393265:MQB393265 MZM393265:MZX393265 NJI393265:NJT393265 NTE393265:NTP393265 ODA393265:ODL393265 OMW393265:ONH393265 OWS393265:OXD393265 PGO393265:PGZ393265 PQK393265:PQV393265 QAG393265:QAR393265 QKC393265:QKN393265 QTY393265:QUJ393265 RDU393265:REF393265 RNQ393265:ROB393265 RXM393265:RXX393265 SHI393265:SHT393265 SRE393265:SRP393265 TBA393265:TBL393265 TKW393265:TLH393265 TUS393265:TVD393265 UEO393265:UEZ393265 UOK393265:UOV393265 UYG393265:UYR393265 VIC393265:VIN393265 VRY393265:VSJ393265 WBU393265:WCF393265 WLQ393265:WMB393265 WVM393265:WVX393265 E458801:P458801 JA458801:JL458801 SW458801:TH458801 ACS458801:ADD458801 AMO458801:AMZ458801 AWK458801:AWV458801 BGG458801:BGR458801 BQC458801:BQN458801 BZY458801:CAJ458801 CJU458801:CKF458801 CTQ458801:CUB458801 DDM458801:DDX458801 DNI458801:DNT458801 DXE458801:DXP458801 EHA458801:EHL458801 EQW458801:ERH458801 FAS458801:FBD458801 FKO458801:FKZ458801 FUK458801:FUV458801 GEG458801:GER458801 GOC458801:GON458801 GXY458801:GYJ458801 HHU458801:HIF458801 HRQ458801:HSB458801 IBM458801:IBX458801 ILI458801:ILT458801 IVE458801:IVP458801 JFA458801:JFL458801 JOW458801:JPH458801 JYS458801:JZD458801 KIO458801:KIZ458801 KSK458801:KSV458801 LCG458801:LCR458801 LMC458801:LMN458801 LVY458801:LWJ458801 MFU458801:MGF458801 MPQ458801:MQB458801 MZM458801:MZX458801 NJI458801:NJT458801 NTE458801:NTP458801 ODA458801:ODL458801 OMW458801:ONH458801 OWS458801:OXD458801 PGO458801:PGZ458801 PQK458801:PQV458801 QAG458801:QAR458801 QKC458801:QKN458801 QTY458801:QUJ458801 RDU458801:REF458801 RNQ458801:ROB458801 RXM458801:RXX458801 SHI458801:SHT458801 SRE458801:SRP458801 TBA458801:TBL458801 TKW458801:TLH458801 TUS458801:TVD458801 UEO458801:UEZ458801 UOK458801:UOV458801 UYG458801:UYR458801 VIC458801:VIN458801 VRY458801:VSJ458801 WBU458801:WCF458801 WLQ458801:WMB458801 WVM458801:WVX458801 E524337:P524337 JA524337:JL524337 SW524337:TH524337 ACS524337:ADD524337 AMO524337:AMZ524337 AWK524337:AWV524337 BGG524337:BGR524337 BQC524337:BQN524337 BZY524337:CAJ524337 CJU524337:CKF524337 CTQ524337:CUB524337 DDM524337:DDX524337 DNI524337:DNT524337 DXE524337:DXP524337 EHA524337:EHL524337 EQW524337:ERH524337 FAS524337:FBD524337 FKO524337:FKZ524337 FUK524337:FUV524337 GEG524337:GER524337 GOC524337:GON524337 GXY524337:GYJ524337 HHU524337:HIF524337 HRQ524337:HSB524337 IBM524337:IBX524337 ILI524337:ILT524337 IVE524337:IVP524337 JFA524337:JFL524337 JOW524337:JPH524337 JYS524337:JZD524337 KIO524337:KIZ524337 KSK524337:KSV524337 LCG524337:LCR524337 LMC524337:LMN524337 LVY524337:LWJ524337 MFU524337:MGF524337 MPQ524337:MQB524337 MZM524337:MZX524337 NJI524337:NJT524337 NTE524337:NTP524337 ODA524337:ODL524337 OMW524337:ONH524337 OWS524337:OXD524337 PGO524337:PGZ524337 PQK524337:PQV524337 QAG524337:QAR524337 QKC524337:QKN524337 QTY524337:QUJ524337 RDU524337:REF524337 RNQ524337:ROB524337 RXM524337:RXX524337 SHI524337:SHT524337 SRE524337:SRP524337 TBA524337:TBL524337 TKW524337:TLH524337 TUS524337:TVD524337 UEO524337:UEZ524337 UOK524337:UOV524337 UYG524337:UYR524337 VIC524337:VIN524337 VRY524337:VSJ524337 WBU524337:WCF524337 WLQ524337:WMB524337 WVM524337:WVX524337 E589873:P589873 JA589873:JL589873 SW589873:TH589873 ACS589873:ADD589873 AMO589873:AMZ589873 AWK589873:AWV589873 BGG589873:BGR589873 BQC589873:BQN589873 BZY589873:CAJ589873 CJU589873:CKF589873 CTQ589873:CUB589873 DDM589873:DDX589873 DNI589873:DNT589873 DXE589873:DXP589873 EHA589873:EHL589873 EQW589873:ERH589873 FAS589873:FBD589873 FKO589873:FKZ589873 FUK589873:FUV589873 GEG589873:GER589873 GOC589873:GON589873 GXY589873:GYJ589873 HHU589873:HIF589873 HRQ589873:HSB589873 IBM589873:IBX589873 ILI589873:ILT589873 IVE589873:IVP589873 JFA589873:JFL589873 JOW589873:JPH589873 JYS589873:JZD589873 KIO589873:KIZ589873 KSK589873:KSV589873 LCG589873:LCR589873 LMC589873:LMN589873 LVY589873:LWJ589873 MFU589873:MGF589873 MPQ589873:MQB589873 MZM589873:MZX589873 NJI589873:NJT589873 NTE589873:NTP589873 ODA589873:ODL589873 OMW589873:ONH589873 OWS589873:OXD589873 PGO589873:PGZ589873 PQK589873:PQV589873 QAG589873:QAR589873 QKC589873:QKN589873 QTY589873:QUJ589873 RDU589873:REF589873 RNQ589873:ROB589873 RXM589873:RXX589873 SHI589873:SHT589873 SRE589873:SRP589873 TBA589873:TBL589873 TKW589873:TLH589873 TUS589873:TVD589873 UEO589873:UEZ589873 UOK589873:UOV589873 UYG589873:UYR589873 VIC589873:VIN589873 VRY589873:VSJ589873 WBU589873:WCF589873 WLQ589873:WMB589873 WVM589873:WVX589873 E655409:P655409 JA655409:JL655409 SW655409:TH655409 ACS655409:ADD655409 AMO655409:AMZ655409 AWK655409:AWV655409 BGG655409:BGR655409 BQC655409:BQN655409 BZY655409:CAJ655409 CJU655409:CKF655409 CTQ655409:CUB655409 DDM655409:DDX655409 DNI655409:DNT655409 DXE655409:DXP655409 EHA655409:EHL655409 EQW655409:ERH655409 FAS655409:FBD655409 FKO655409:FKZ655409 FUK655409:FUV655409 GEG655409:GER655409 GOC655409:GON655409 GXY655409:GYJ655409 HHU655409:HIF655409 HRQ655409:HSB655409 IBM655409:IBX655409 ILI655409:ILT655409 IVE655409:IVP655409 JFA655409:JFL655409 JOW655409:JPH655409 JYS655409:JZD655409 KIO655409:KIZ655409 KSK655409:KSV655409 LCG655409:LCR655409 LMC655409:LMN655409 LVY655409:LWJ655409 MFU655409:MGF655409 MPQ655409:MQB655409 MZM655409:MZX655409 NJI655409:NJT655409 NTE655409:NTP655409 ODA655409:ODL655409 OMW655409:ONH655409 OWS655409:OXD655409 PGO655409:PGZ655409 PQK655409:PQV655409 QAG655409:QAR655409 QKC655409:QKN655409 QTY655409:QUJ655409 RDU655409:REF655409 RNQ655409:ROB655409 RXM655409:RXX655409 SHI655409:SHT655409 SRE655409:SRP655409 TBA655409:TBL655409 TKW655409:TLH655409 TUS655409:TVD655409 UEO655409:UEZ655409 UOK655409:UOV655409 UYG655409:UYR655409 VIC655409:VIN655409 VRY655409:VSJ655409 WBU655409:WCF655409 WLQ655409:WMB655409 WVM655409:WVX655409 E720945:P720945 JA720945:JL720945 SW720945:TH720945 ACS720945:ADD720945 AMO720945:AMZ720945 AWK720945:AWV720945 BGG720945:BGR720945 BQC720945:BQN720945 BZY720945:CAJ720945 CJU720945:CKF720945 CTQ720945:CUB720945 DDM720945:DDX720945 DNI720945:DNT720945 DXE720945:DXP720945 EHA720945:EHL720945 EQW720945:ERH720945 FAS720945:FBD720945 FKO720945:FKZ720945 FUK720945:FUV720945 GEG720945:GER720945 GOC720945:GON720945 GXY720945:GYJ720945 HHU720945:HIF720945 HRQ720945:HSB720945 IBM720945:IBX720945 ILI720945:ILT720945 IVE720945:IVP720945 JFA720945:JFL720945 JOW720945:JPH720945 JYS720945:JZD720945 KIO720945:KIZ720945 KSK720945:KSV720945 LCG720945:LCR720945 LMC720945:LMN720945 LVY720945:LWJ720945 MFU720945:MGF720945 MPQ720945:MQB720945 MZM720945:MZX720945 NJI720945:NJT720945 NTE720945:NTP720945 ODA720945:ODL720945 OMW720945:ONH720945 OWS720945:OXD720945 PGO720945:PGZ720945 PQK720945:PQV720945 QAG720945:QAR720945 QKC720945:QKN720945 QTY720945:QUJ720945 RDU720945:REF720945 RNQ720945:ROB720945 RXM720945:RXX720945 SHI720945:SHT720945 SRE720945:SRP720945 TBA720945:TBL720945 TKW720945:TLH720945 TUS720945:TVD720945 UEO720945:UEZ720945 UOK720945:UOV720945 UYG720945:UYR720945 VIC720945:VIN720945 VRY720945:VSJ720945 WBU720945:WCF720945 WLQ720945:WMB720945 WVM720945:WVX720945 E786481:P786481 JA786481:JL786481 SW786481:TH786481 ACS786481:ADD786481 AMO786481:AMZ786481 AWK786481:AWV786481 BGG786481:BGR786481 BQC786481:BQN786481 BZY786481:CAJ786481 CJU786481:CKF786481 CTQ786481:CUB786481 DDM786481:DDX786481 DNI786481:DNT786481 DXE786481:DXP786481 EHA786481:EHL786481 EQW786481:ERH786481 FAS786481:FBD786481 FKO786481:FKZ786481 FUK786481:FUV786481 GEG786481:GER786481 GOC786481:GON786481 GXY786481:GYJ786481 HHU786481:HIF786481 HRQ786481:HSB786481 IBM786481:IBX786481 ILI786481:ILT786481 IVE786481:IVP786481 JFA786481:JFL786481 JOW786481:JPH786481 JYS786481:JZD786481 KIO786481:KIZ786481 KSK786481:KSV786481 LCG786481:LCR786481 LMC786481:LMN786481 LVY786481:LWJ786481 MFU786481:MGF786481 MPQ786481:MQB786481 MZM786481:MZX786481 NJI786481:NJT786481 NTE786481:NTP786481 ODA786481:ODL786481 OMW786481:ONH786481 OWS786481:OXD786481 PGO786481:PGZ786481 PQK786481:PQV786481 QAG786481:QAR786481 QKC786481:QKN786481 QTY786481:QUJ786481 RDU786481:REF786481 RNQ786481:ROB786481 RXM786481:RXX786481 SHI786481:SHT786481 SRE786481:SRP786481 TBA786481:TBL786481 TKW786481:TLH786481 TUS786481:TVD786481 UEO786481:UEZ786481 UOK786481:UOV786481 UYG786481:UYR786481 VIC786481:VIN786481 VRY786481:VSJ786481 WBU786481:WCF786481 WLQ786481:WMB786481 WVM786481:WVX786481 E852017:P852017 JA852017:JL852017 SW852017:TH852017 ACS852017:ADD852017 AMO852017:AMZ852017 AWK852017:AWV852017 BGG852017:BGR852017 BQC852017:BQN852017 BZY852017:CAJ852017 CJU852017:CKF852017 CTQ852017:CUB852017 DDM852017:DDX852017 DNI852017:DNT852017 DXE852017:DXP852017 EHA852017:EHL852017 EQW852017:ERH852017 FAS852017:FBD852017 FKO852017:FKZ852017 FUK852017:FUV852017 GEG852017:GER852017 GOC852017:GON852017 GXY852017:GYJ852017 HHU852017:HIF852017 HRQ852017:HSB852017 IBM852017:IBX852017 ILI852017:ILT852017 IVE852017:IVP852017 JFA852017:JFL852017 JOW852017:JPH852017 JYS852017:JZD852017 KIO852017:KIZ852017 KSK852017:KSV852017 LCG852017:LCR852017 LMC852017:LMN852017 LVY852017:LWJ852017 MFU852017:MGF852017 MPQ852017:MQB852017 MZM852017:MZX852017 NJI852017:NJT852017 NTE852017:NTP852017 ODA852017:ODL852017 OMW852017:ONH852017 OWS852017:OXD852017 PGO852017:PGZ852017 PQK852017:PQV852017 QAG852017:QAR852017 QKC852017:QKN852017 QTY852017:QUJ852017 RDU852017:REF852017 RNQ852017:ROB852017 RXM852017:RXX852017 SHI852017:SHT852017 SRE852017:SRP852017 TBA852017:TBL852017 TKW852017:TLH852017 TUS852017:TVD852017 UEO852017:UEZ852017 UOK852017:UOV852017 UYG852017:UYR852017 VIC852017:VIN852017 VRY852017:VSJ852017 WBU852017:WCF852017 WLQ852017:WMB852017 WVM852017:WVX852017 E917553:P917553 JA917553:JL917553 SW917553:TH917553 ACS917553:ADD917553 AMO917553:AMZ917553 AWK917553:AWV917553 BGG917553:BGR917553 BQC917553:BQN917553 BZY917553:CAJ917553 CJU917553:CKF917553 CTQ917553:CUB917553 DDM917553:DDX917553 DNI917553:DNT917553 DXE917553:DXP917553 EHA917553:EHL917553 EQW917553:ERH917553 FAS917553:FBD917553 FKO917553:FKZ917553 FUK917553:FUV917553 GEG917553:GER917553 GOC917553:GON917553 GXY917553:GYJ917553 HHU917553:HIF917553 HRQ917553:HSB917553 IBM917553:IBX917553 ILI917553:ILT917553 IVE917553:IVP917553 JFA917553:JFL917553 JOW917553:JPH917553 JYS917553:JZD917553 KIO917553:KIZ917553 KSK917553:KSV917553 LCG917553:LCR917553 LMC917553:LMN917553 LVY917553:LWJ917553 MFU917553:MGF917553 MPQ917553:MQB917553 MZM917553:MZX917553 NJI917553:NJT917553 NTE917553:NTP917553 ODA917553:ODL917553 OMW917553:ONH917553 OWS917553:OXD917553 PGO917553:PGZ917553 PQK917553:PQV917553 QAG917553:QAR917553 QKC917553:QKN917553 QTY917553:QUJ917553 RDU917553:REF917553 RNQ917553:ROB917553 RXM917553:RXX917553 SHI917553:SHT917553 SRE917553:SRP917553 TBA917553:TBL917553 TKW917553:TLH917553 TUS917553:TVD917553 UEO917553:UEZ917553 UOK917553:UOV917553 UYG917553:UYR917553 VIC917553:VIN917553 VRY917553:VSJ917553 WBU917553:WCF917553 WLQ917553:WMB917553 WVM917553:WVX917553 E983089:P983089 JA983089:JL983089 SW983089:TH983089 ACS983089:ADD983089 AMO983089:AMZ983089 AWK983089:AWV983089 BGG983089:BGR983089 BQC983089:BQN983089 BZY983089:CAJ983089 CJU983089:CKF983089 CTQ983089:CUB983089 DDM983089:DDX983089 DNI983089:DNT983089 DXE983089:DXP983089 EHA983089:EHL983089 EQW983089:ERH983089 FAS983089:FBD983089 FKO983089:FKZ983089 FUK983089:FUV983089 GEG983089:GER983089 GOC983089:GON983089 GXY983089:GYJ983089 HHU983089:HIF983089 HRQ983089:HSB983089 IBM983089:IBX983089 ILI983089:ILT983089 IVE983089:IVP983089 JFA983089:JFL983089 JOW983089:JPH983089 JYS983089:JZD983089 KIO983089:KIZ983089 KSK983089:KSV983089 LCG983089:LCR983089 LMC983089:LMN983089 LVY983089:LWJ983089 MFU983089:MGF983089 MPQ983089:MQB983089 MZM983089:MZX983089 NJI983089:NJT983089 NTE983089:NTP983089 ODA983089:ODL983089 OMW983089:ONH983089 OWS983089:OXD983089 PGO983089:PGZ983089 PQK983089:PQV983089 QAG983089:QAR983089 QKC983089:QKN983089 QTY983089:QUJ983089 RDU983089:REF983089 RNQ983089:ROB983089 RXM983089:RXX983089 SHI983089:SHT983089 SRE983089:SRP983089 TBA983089:TBL983089 TKW983089:TLH983089 TUS983089:TVD983089 UEO983089:UEZ983089 UOK983089:UOV983089 UYG983089:UYR983089 VIC983089:VIN983089 VRY983089:VSJ983089 WBU983089:WCF983089 WLQ983089:WMB983089">
      <formula1>"　,☆,☆☆"</formula1>
    </dataValidation>
    <dataValidation type="list" allowBlank="1" showInputMessage="1" showErrorMessage="1" sqref="WVM983073:WVX983073 JA28:JL28 SW28:TH28 ACS28:ADD28 AMO28:AMZ28 AWK28:AWV28 BGG28:BGR28 BQC28:BQN28 BZY28:CAJ28 CJU28:CKF28 CTQ28:CUB28 DDM28:DDX28 DNI28:DNT28 DXE28:DXP28 EHA28:EHL28 EQW28:ERH28 FAS28:FBD28 FKO28:FKZ28 FUK28:FUV28 GEG28:GER28 GOC28:GON28 GXY28:GYJ28 HHU28:HIF28 HRQ28:HSB28 IBM28:IBX28 ILI28:ILT28 IVE28:IVP28 JFA28:JFL28 JOW28:JPH28 JYS28:JZD28 KIO28:KIZ28 KSK28:KSV28 LCG28:LCR28 LMC28:LMN28 LVY28:LWJ28 MFU28:MGF28 MPQ28:MQB28 MZM28:MZX28 NJI28:NJT28 NTE28:NTP28 ODA28:ODL28 OMW28:ONH28 OWS28:OXD28 PGO28:PGZ28 PQK28:PQV28 QAG28:QAR28 QKC28:QKN28 QTY28:QUJ28 RDU28:REF28 RNQ28:ROB28 RXM28:RXX28 SHI28:SHT28 SRE28:SRP28 TBA28:TBL28 TKW28:TLH28 TUS28:TVD28 UEO28:UEZ28 UOK28:UOV28 UYG28:UYR28 VIC28:VIN28 VRY28:VSJ28 WBU28:WCF28 WLQ28:WMB28 WVM28:WVX28 E65569:P65569 JA65569:JL65569 SW65569:TH65569 ACS65569:ADD65569 AMO65569:AMZ65569 AWK65569:AWV65569 BGG65569:BGR65569 BQC65569:BQN65569 BZY65569:CAJ65569 CJU65569:CKF65569 CTQ65569:CUB65569 DDM65569:DDX65569 DNI65569:DNT65569 DXE65569:DXP65569 EHA65569:EHL65569 EQW65569:ERH65569 FAS65569:FBD65569 FKO65569:FKZ65569 FUK65569:FUV65569 GEG65569:GER65569 GOC65569:GON65569 GXY65569:GYJ65569 HHU65569:HIF65569 HRQ65569:HSB65569 IBM65569:IBX65569 ILI65569:ILT65569 IVE65569:IVP65569 JFA65569:JFL65569 JOW65569:JPH65569 JYS65569:JZD65569 KIO65569:KIZ65569 KSK65569:KSV65569 LCG65569:LCR65569 LMC65569:LMN65569 LVY65569:LWJ65569 MFU65569:MGF65569 MPQ65569:MQB65569 MZM65569:MZX65569 NJI65569:NJT65569 NTE65569:NTP65569 ODA65569:ODL65569 OMW65569:ONH65569 OWS65569:OXD65569 PGO65569:PGZ65569 PQK65569:PQV65569 QAG65569:QAR65569 QKC65569:QKN65569 QTY65569:QUJ65569 RDU65569:REF65569 RNQ65569:ROB65569 RXM65569:RXX65569 SHI65569:SHT65569 SRE65569:SRP65569 TBA65569:TBL65569 TKW65569:TLH65569 TUS65569:TVD65569 UEO65569:UEZ65569 UOK65569:UOV65569 UYG65569:UYR65569 VIC65569:VIN65569 VRY65569:VSJ65569 WBU65569:WCF65569 WLQ65569:WMB65569 WVM65569:WVX65569 E131105:P131105 JA131105:JL131105 SW131105:TH131105 ACS131105:ADD131105 AMO131105:AMZ131105 AWK131105:AWV131105 BGG131105:BGR131105 BQC131105:BQN131105 BZY131105:CAJ131105 CJU131105:CKF131105 CTQ131105:CUB131105 DDM131105:DDX131105 DNI131105:DNT131105 DXE131105:DXP131105 EHA131105:EHL131105 EQW131105:ERH131105 FAS131105:FBD131105 FKO131105:FKZ131105 FUK131105:FUV131105 GEG131105:GER131105 GOC131105:GON131105 GXY131105:GYJ131105 HHU131105:HIF131105 HRQ131105:HSB131105 IBM131105:IBX131105 ILI131105:ILT131105 IVE131105:IVP131105 JFA131105:JFL131105 JOW131105:JPH131105 JYS131105:JZD131105 KIO131105:KIZ131105 KSK131105:KSV131105 LCG131105:LCR131105 LMC131105:LMN131105 LVY131105:LWJ131105 MFU131105:MGF131105 MPQ131105:MQB131105 MZM131105:MZX131105 NJI131105:NJT131105 NTE131105:NTP131105 ODA131105:ODL131105 OMW131105:ONH131105 OWS131105:OXD131105 PGO131105:PGZ131105 PQK131105:PQV131105 QAG131105:QAR131105 QKC131105:QKN131105 QTY131105:QUJ131105 RDU131105:REF131105 RNQ131105:ROB131105 RXM131105:RXX131105 SHI131105:SHT131105 SRE131105:SRP131105 TBA131105:TBL131105 TKW131105:TLH131105 TUS131105:TVD131105 UEO131105:UEZ131105 UOK131105:UOV131105 UYG131105:UYR131105 VIC131105:VIN131105 VRY131105:VSJ131105 WBU131105:WCF131105 WLQ131105:WMB131105 WVM131105:WVX131105 E196641:P196641 JA196641:JL196641 SW196641:TH196641 ACS196641:ADD196641 AMO196641:AMZ196641 AWK196641:AWV196641 BGG196641:BGR196641 BQC196641:BQN196641 BZY196641:CAJ196641 CJU196641:CKF196641 CTQ196641:CUB196641 DDM196641:DDX196641 DNI196641:DNT196641 DXE196641:DXP196641 EHA196641:EHL196641 EQW196641:ERH196641 FAS196641:FBD196641 FKO196641:FKZ196641 FUK196641:FUV196641 GEG196641:GER196641 GOC196641:GON196641 GXY196641:GYJ196641 HHU196641:HIF196641 HRQ196641:HSB196641 IBM196641:IBX196641 ILI196641:ILT196641 IVE196641:IVP196641 JFA196641:JFL196641 JOW196641:JPH196641 JYS196641:JZD196641 KIO196641:KIZ196641 KSK196641:KSV196641 LCG196641:LCR196641 LMC196641:LMN196641 LVY196641:LWJ196641 MFU196641:MGF196641 MPQ196641:MQB196641 MZM196641:MZX196641 NJI196641:NJT196641 NTE196641:NTP196641 ODA196641:ODL196641 OMW196641:ONH196641 OWS196641:OXD196641 PGO196641:PGZ196641 PQK196641:PQV196641 QAG196641:QAR196641 QKC196641:QKN196641 QTY196641:QUJ196641 RDU196641:REF196641 RNQ196641:ROB196641 RXM196641:RXX196641 SHI196641:SHT196641 SRE196641:SRP196641 TBA196641:TBL196641 TKW196641:TLH196641 TUS196641:TVD196641 UEO196641:UEZ196641 UOK196641:UOV196641 UYG196641:UYR196641 VIC196641:VIN196641 VRY196641:VSJ196641 WBU196641:WCF196641 WLQ196641:WMB196641 WVM196641:WVX196641 E262177:P262177 JA262177:JL262177 SW262177:TH262177 ACS262177:ADD262177 AMO262177:AMZ262177 AWK262177:AWV262177 BGG262177:BGR262177 BQC262177:BQN262177 BZY262177:CAJ262177 CJU262177:CKF262177 CTQ262177:CUB262177 DDM262177:DDX262177 DNI262177:DNT262177 DXE262177:DXP262177 EHA262177:EHL262177 EQW262177:ERH262177 FAS262177:FBD262177 FKO262177:FKZ262177 FUK262177:FUV262177 GEG262177:GER262177 GOC262177:GON262177 GXY262177:GYJ262177 HHU262177:HIF262177 HRQ262177:HSB262177 IBM262177:IBX262177 ILI262177:ILT262177 IVE262177:IVP262177 JFA262177:JFL262177 JOW262177:JPH262177 JYS262177:JZD262177 KIO262177:KIZ262177 KSK262177:KSV262177 LCG262177:LCR262177 LMC262177:LMN262177 LVY262177:LWJ262177 MFU262177:MGF262177 MPQ262177:MQB262177 MZM262177:MZX262177 NJI262177:NJT262177 NTE262177:NTP262177 ODA262177:ODL262177 OMW262177:ONH262177 OWS262177:OXD262177 PGO262177:PGZ262177 PQK262177:PQV262177 QAG262177:QAR262177 QKC262177:QKN262177 QTY262177:QUJ262177 RDU262177:REF262177 RNQ262177:ROB262177 RXM262177:RXX262177 SHI262177:SHT262177 SRE262177:SRP262177 TBA262177:TBL262177 TKW262177:TLH262177 TUS262177:TVD262177 UEO262177:UEZ262177 UOK262177:UOV262177 UYG262177:UYR262177 VIC262177:VIN262177 VRY262177:VSJ262177 WBU262177:WCF262177 WLQ262177:WMB262177 WVM262177:WVX262177 E327713:P327713 JA327713:JL327713 SW327713:TH327713 ACS327713:ADD327713 AMO327713:AMZ327713 AWK327713:AWV327713 BGG327713:BGR327713 BQC327713:BQN327713 BZY327713:CAJ327713 CJU327713:CKF327713 CTQ327713:CUB327713 DDM327713:DDX327713 DNI327713:DNT327713 DXE327713:DXP327713 EHA327713:EHL327713 EQW327713:ERH327713 FAS327713:FBD327713 FKO327713:FKZ327713 FUK327713:FUV327713 GEG327713:GER327713 GOC327713:GON327713 GXY327713:GYJ327713 HHU327713:HIF327713 HRQ327713:HSB327713 IBM327713:IBX327713 ILI327713:ILT327713 IVE327713:IVP327713 JFA327713:JFL327713 JOW327713:JPH327713 JYS327713:JZD327713 KIO327713:KIZ327713 KSK327713:KSV327713 LCG327713:LCR327713 LMC327713:LMN327713 LVY327713:LWJ327713 MFU327713:MGF327713 MPQ327713:MQB327713 MZM327713:MZX327713 NJI327713:NJT327713 NTE327713:NTP327713 ODA327713:ODL327713 OMW327713:ONH327713 OWS327713:OXD327713 PGO327713:PGZ327713 PQK327713:PQV327713 QAG327713:QAR327713 QKC327713:QKN327713 QTY327713:QUJ327713 RDU327713:REF327713 RNQ327713:ROB327713 RXM327713:RXX327713 SHI327713:SHT327713 SRE327713:SRP327713 TBA327713:TBL327713 TKW327713:TLH327713 TUS327713:TVD327713 UEO327713:UEZ327713 UOK327713:UOV327713 UYG327713:UYR327713 VIC327713:VIN327713 VRY327713:VSJ327713 WBU327713:WCF327713 WLQ327713:WMB327713 WVM327713:WVX327713 E393249:P393249 JA393249:JL393249 SW393249:TH393249 ACS393249:ADD393249 AMO393249:AMZ393249 AWK393249:AWV393249 BGG393249:BGR393249 BQC393249:BQN393249 BZY393249:CAJ393249 CJU393249:CKF393249 CTQ393249:CUB393249 DDM393249:DDX393249 DNI393249:DNT393249 DXE393249:DXP393249 EHA393249:EHL393249 EQW393249:ERH393249 FAS393249:FBD393249 FKO393249:FKZ393249 FUK393249:FUV393249 GEG393249:GER393249 GOC393249:GON393249 GXY393249:GYJ393249 HHU393249:HIF393249 HRQ393249:HSB393249 IBM393249:IBX393249 ILI393249:ILT393249 IVE393249:IVP393249 JFA393249:JFL393249 JOW393249:JPH393249 JYS393249:JZD393249 KIO393249:KIZ393249 KSK393249:KSV393249 LCG393249:LCR393249 LMC393249:LMN393249 LVY393249:LWJ393249 MFU393249:MGF393249 MPQ393249:MQB393249 MZM393249:MZX393249 NJI393249:NJT393249 NTE393249:NTP393249 ODA393249:ODL393249 OMW393249:ONH393249 OWS393249:OXD393249 PGO393249:PGZ393249 PQK393249:PQV393249 QAG393249:QAR393249 QKC393249:QKN393249 QTY393249:QUJ393249 RDU393249:REF393249 RNQ393249:ROB393249 RXM393249:RXX393249 SHI393249:SHT393249 SRE393249:SRP393249 TBA393249:TBL393249 TKW393249:TLH393249 TUS393249:TVD393249 UEO393249:UEZ393249 UOK393249:UOV393249 UYG393249:UYR393249 VIC393249:VIN393249 VRY393249:VSJ393249 WBU393249:WCF393249 WLQ393249:WMB393249 WVM393249:WVX393249 E458785:P458785 JA458785:JL458785 SW458785:TH458785 ACS458785:ADD458785 AMO458785:AMZ458785 AWK458785:AWV458785 BGG458785:BGR458785 BQC458785:BQN458785 BZY458785:CAJ458785 CJU458785:CKF458785 CTQ458785:CUB458785 DDM458785:DDX458785 DNI458785:DNT458785 DXE458785:DXP458785 EHA458785:EHL458785 EQW458785:ERH458785 FAS458785:FBD458785 FKO458785:FKZ458785 FUK458785:FUV458785 GEG458785:GER458785 GOC458785:GON458785 GXY458785:GYJ458785 HHU458785:HIF458785 HRQ458785:HSB458785 IBM458785:IBX458785 ILI458785:ILT458785 IVE458785:IVP458785 JFA458785:JFL458785 JOW458785:JPH458785 JYS458785:JZD458785 KIO458785:KIZ458785 KSK458785:KSV458785 LCG458785:LCR458785 LMC458785:LMN458785 LVY458785:LWJ458785 MFU458785:MGF458785 MPQ458785:MQB458785 MZM458785:MZX458785 NJI458785:NJT458785 NTE458785:NTP458785 ODA458785:ODL458785 OMW458785:ONH458785 OWS458785:OXD458785 PGO458785:PGZ458785 PQK458785:PQV458785 QAG458785:QAR458785 QKC458785:QKN458785 QTY458785:QUJ458785 RDU458785:REF458785 RNQ458785:ROB458785 RXM458785:RXX458785 SHI458785:SHT458785 SRE458785:SRP458785 TBA458785:TBL458785 TKW458785:TLH458785 TUS458785:TVD458785 UEO458785:UEZ458785 UOK458785:UOV458785 UYG458785:UYR458785 VIC458785:VIN458785 VRY458785:VSJ458785 WBU458785:WCF458785 WLQ458785:WMB458785 WVM458785:WVX458785 E524321:P524321 JA524321:JL524321 SW524321:TH524321 ACS524321:ADD524321 AMO524321:AMZ524321 AWK524321:AWV524321 BGG524321:BGR524321 BQC524321:BQN524321 BZY524321:CAJ524321 CJU524321:CKF524321 CTQ524321:CUB524321 DDM524321:DDX524321 DNI524321:DNT524321 DXE524321:DXP524321 EHA524321:EHL524321 EQW524321:ERH524321 FAS524321:FBD524321 FKO524321:FKZ524321 FUK524321:FUV524321 GEG524321:GER524321 GOC524321:GON524321 GXY524321:GYJ524321 HHU524321:HIF524321 HRQ524321:HSB524321 IBM524321:IBX524321 ILI524321:ILT524321 IVE524321:IVP524321 JFA524321:JFL524321 JOW524321:JPH524321 JYS524321:JZD524321 KIO524321:KIZ524321 KSK524321:KSV524321 LCG524321:LCR524321 LMC524321:LMN524321 LVY524321:LWJ524321 MFU524321:MGF524321 MPQ524321:MQB524321 MZM524321:MZX524321 NJI524321:NJT524321 NTE524321:NTP524321 ODA524321:ODL524321 OMW524321:ONH524321 OWS524321:OXD524321 PGO524321:PGZ524321 PQK524321:PQV524321 QAG524321:QAR524321 QKC524321:QKN524321 QTY524321:QUJ524321 RDU524321:REF524321 RNQ524321:ROB524321 RXM524321:RXX524321 SHI524321:SHT524321 SRE524321:SRP524321 TBA524321:TBL524321 TKW524321:TLH524321 TUS524321:TVD524321 UEO524321:UEZ524321 UOK524321:UOV524321 UYG524321:UYR524321 VIC524321:VIN524321 VRY524321:VSJ524321 WBU524321:WCF524321 WLQ524321:WMB524321 WVM524321:WVX524321 E589857:P589857 JA589857:JL589857 SW589857:TH589857 ACS589857:ADD589857 AMO589857:AMZ589857 AWK589857:AWV589857 BGG589857:BGR589857 BQC589857:BQN589857 BZY589857:CAJ589857 CJU589857:CKF589857 CTQ589857:CUB589857 DDM589857:DDX589857 DNI589857:DNT589857 DXE589857:DXP589857 EHA589857:EHL589857 EQW589857:ERH589857 FAS589857:FBD589857 FKO589857:FKZ589857 FUK589857:FUV589857 GEG589857:GER589857 GOC589857:GON589857 GXY589857:GYJ589857 HHU589857:HIF589857 HRQ589857:HSB589857 IBM589857:IBX589857 ILI589857:ILT589857 IVE589857:IVP589857 JFA589857:JFL589857 JOW589857:JPH589857 JYS589857:JZD589857 KIO589857:KIZ589857 KSK589857:KSV589857 LCG589857:LCR589857 LMC589857:LMN589857 LVY589857:LWJ589857 MFU589857:MGF589857 MPQ589857:MQB589857 MZM589857:MZX589857 NJI589857:NJT589857 NTE589857:NTP589857 ODA589857:ODL589857 OMW589857:ONH589857 OWS589857:OXD589857 PGO589857:PGZ589857 PQK589857:PQV589857 QAG589857:QAR589857 QKC589857:QKN589857 QTY589857:QUJ589857 RDU589857:REF589857 RNQ589857:ROB589857 RXM589857:RXX589857 SHI589857:SHT589857 SRE589857:SRP589857 TBA589857:TBL589857 TKW589857:TLH589857 TUS589857:TVD589857 UEO589857:UEZ589857 UOK589857:UOV589857 UYG589857:UYR589857 VIC589857:VIN589857 VRY589857:VSJ589857 WBU589857:WCF589857 WLQ589857:WMB589857 WVM589857:WVX589857 E655393:P655393 JA655393:JL655393 SW655393:TH655393 ACS655393:ADD655393 AMO655393:AMZ655393 AWK655393:AWV655393 BGG655393:BGR655393 BQC655393:BQN655393 BZY655393:CAJ655393 CJU655393:CKF655393 CTQ655393:CUB655393 DDM655393:DDX655393 DNI655393:DNT655393 DXE655393:DXP655393 EHA655393:EHL655393 EQW655393:ERH655393 FAS655393:FBD655393 FKO655393:FKZ655393 FUK655393:FUV655393 GEG655393:GER655393 GOC655393:GON655393 GXY655393:GYJ655393 HHU655393:HIF655393 HRQ655393:HSB655393 IBM655393:IBX655393 ILI655393:ILT655393 IVE655393:IVP655393 JFA655393:JFL655393 JOW655393:JPH655393 JYS655393:JZD655393 KIO655393:KIZ655393 KSK655393:KSV655393 LCG655393:LCR655393 LMC655393:LMN655393 LVY655393:LWJ655393 MFU655393:MGF655393 MPQ655393:MQB655393 MZM655393:MZX655393 NJI655393:NJT655393 NTE655393:NTP655393 ODA655393:ODL655393 OMW655393:ONH655393 OWS655393:OXD655393 PGO655393:PGZ655393 PQK655393:PQV655393 QAG655393:QAR655393 QKC655393:QKN655393 QTY655393:QUJ655393 RDU655393:REF655393 RNQ655393:ROB655393 RXM655393:RXX655393 SHI655393:SHT655393 SRE655393:SRP655393 TBA655393:TBL655393 TKW655393:TLH655393 TUS655393:TVD655393 UEO655393:UEZ655393 UOK655393:UOV655393 UYG655393:UYR655393 VIC655393:VIN655393 VRY655393:VSJ655393 WBU655393:WCF655393 WLQ655393:WMB655393 WVM655393:WVX655393 E720929:P720929 JA720929:JL720929 SW720929:TH720929 ACS720929:ADD720929 AMO720929:AMZ720929 AWK720929:AWV720929 BGG720929:BGR720929 BQC720929:BQN720929 BZY720929:CAJ720929 CJU720929:CKF720929 CTQ720929:CUB720929 DDM720929:DDX720929 DNI720929:DNT720929 DXE720929:DXP720929 EHA720929:EHL720929 EQW720929:ERH720929 FAS720929:FBD720929 FKO720929:FKZ720929 FUK720929:FUV720929 GEG720929:GER720929 GOC720929:GON720929 GXY720929:GYJ720929 HHU720929:HIF720929 HRQ720929:HSB720929 IBM720929:IBX720929 ILI720929:ILT720929 IVE720929:IVP720929 JFA720929:JFL720929 JOW720929:JPH720929 JYS720929:JZD720929 KIO720929:KIZ720929 KSK720929:KSV720929 LCG720929:LCR720929 LMC720929:LMN720929 LVY720929:LWJ720929 MFU720929:MGF720929 MPQ720929:MQB720929 MZM720929:MZX720929 NJI720929:NJT720929 NTE720929:NTP720929 ODA720929:ODL720929 OMW720929:ONH720929 OWS720929:OXD720929 PGO720929:PGZ720929 PQK720929:PQV720929 QAG720929:QAR720929 QKC720929:QKN720929 QTY720929:QUJ720929 RDU720929:REF720929 RNQ720929:ROB720929 RXM720929:RXX720929 SHI720929:SHT720929 SRE720929:SRP720929 TBA720929:TBL720929 TKW720929:TLH720929 TUS720929:TVD720929 UEO720929:UEZ720929 UOK720929:UOV720929 UYG720929:UYR720929 VIC720929:VIN720929 VRY720929:VSJ720929 WBU720929:WCF720929 WLQ720929:WMB720929 WVM720929:WVX720929 E786465:P786465 JA786465:JL786465 SW786465:TH786465 ACS786465:ADD786465 AMO786465:AMZ786465 AWK786465:AWV786465 BGG786465:BGR786465 BQC786465:BQN786465 BZY786465:CAJ786465 CJU786465:CKF786465 CTQ786465:CUB786465 DDM786465:DDX786465 DNI786465:DNT786465 DXE786465:DXP786465 EHA786465:EHL786465 EQW786465:ERH786465 FAS786465:FBD786465 FKO786465:FKZ786465 FUK786465:FUV786465 GEG786465:GER786465 GOC786465:GON786465 GXY786465:GYJ786465 HHU786465:HIF786465 HRQ786465:HSB786465 IBM786465:IBX786465 ILI786465:ILT786465 IVE786465:IVP786465 JFA786465:JFL786465 JOW786465:JPH786465 JYS786465:JZD786465 KIO786465:KIZ786465 KSK786465:KSV786465 LCG786465:LCR786465 LMC786465:LMN786465 LVY786465:LWJ786465 MFU786465:MGF786465 MPQ786465:MQB786465 MZM786465:MZX786465 NJI786465:NJT786465 NTE786465:NTP786465 ODA786465:ODL786465 OMW786465:ONH786465 OWS786465:OXD786465 PGO786465:PGZ786465 PQK786465:PQV786465 QAG786465:QAR786465 QKC786465:QKN786465 QTY786465:QUJ786465 RDU786465:REF786465 RNQ786465:ROB786465 RXM786465:RXX786465 SHI786465:SHT786465 SRE786465:SRP786465 TBA786465:TBL786465 TKW786465:TLH786465 TUS786465:TVD786465 UEO786465:UEZ786465 UOK786465:UOV786465 UYG786465:UYR786465 VIC786465:VIN786465 VRY786465:VSJ786465 WBU786465:WCF786465 WLQ786465:WMB786465 WVM786465:WVX786465 E852001:P852001 JA852001:JL852001 SW852001:TH852001 ACS852001:ADD852001 AMO852001:AMZ852001 AWK852001:AWV852001 BGG852001:BGR852001 BQC852001:BQN852001 BZY852001:CAJ852001 CJU852001:CKF852001 CTQ852001:CUB852001 DDM852001:DDX852001 DNI852001:DNT852001 DXE852001:DXP852001 EHA852001:EHL852001 EQW852001:ERH852001 FAS852001:FBD852001 FKO852001:FKZ852001 FUK852001:FUV852001 GEG852001:GER852001 GOC852001:GON852001 GXY852001:GYJ852001 HHU852001:HIF852001 HRQ852001:HSB852001 IBM852001:IBX852001 ILI852001:ILT852001 IVE852001:IVP852001 JFA852001:JFL852001 JOW852001:JPH852001 JYS852001:JZD852001 KIO852001:KIZ852001 KSK852001:KSV852001 LCG852001:LCR852001 LMC852001:LMN852001 LVY852001:LWJ852001 MFU852001:MGF852001 MPQ852001:MQB852001 MZM852001:MZX852001 NJI852001:NJT852001 NTE852001:NTP852001 ODA852001:ODL852001 OMW852001:ONH852001 OWS852001:OXD852001 PGO852001:PGZ852001 PQK852001:PQV852001 QAG852001:QAR852001 QKC852001:QKN852001 QTY852001:QUJ852001 RDU852001:REF852001 RNQ852001:ROB852001 RXM852001:RXX852001 SHI852001:SHT852001 SRE852001:SRP852001 TBA852001:TBL852001 TKW852001:TLH852001 TUS852001:TVD852001 UEO852001:UEZ852001 UOK852001:UOV852001 UYG852001:UYR852001 VIC852001:VIN852001 VRY852001:VSJ852001 WBU852001:WCF852001 WLQ852001:WMB852001 WVM852001:WVX852001 E917537:P917537 JA917537:JL917537 SW917537:TH917537 ACS917537:ADD917537 AMO917537:AMZ917537 AWK917537:AWV917537 BGG917537:BGR917537 BQC917537:BQN917537 BZY917537:CAJ917537 CJU917537:CKF917537 CTQ917537:CUB917537 DDM917537:DDX917537 DNI917537:DNT917537 DXE917537:DXP917537 EHA917537:EHL917537 EQW917537:ERH917537 FAS917537:FBD917537 FKO917537:FKZ917537 FUK917537:FUV917537 GEG917537:GER917537 GOC917537:GON917537 GXY917537:GYJ917537 HHU917537:HIF917537 HRQ917537:HSB917537 IBM917537:IBX917537 ILI917537:ILT917537 IVE917537:IVP917537 JFA917537:JFL917537 JOW917537:JPH917537 JYS917537:JZD917537 KIO917537:KIZ917537 KSK917537:KSV917537 LCG917537:LCR917537 LMC917537:LMN917537 LVY917537:LWJ917537 MFU917537:MGF917537 MPQ917537:MQB917537 MZM917537:MZX917537 NJI917537:NJT917537 NTE917537:NTP917537 ODA917537:ODL917537 OMW917537:ONH917537 OWS917537:OXD917537 PGO917537:PGZ917537 PQK917537:PQV917537 QAG917537:QAR917537 QKC917537:QKN917537 QTY917537:QUJ917537 RDU917537:REF917537 RNQ917537:ROB917537 RXM917537:RXX917537 SHI917537:SHT917537 SRE917537:SRP917537 TBA917537:TBL917537 TKW917537:TLH917537 TUS917537:TVD917537 UEO917537:UEZ917537 UOK917537:UOV917537 UYG917537:UYR917537 VIC917537:VIN917537 VRY917537:VSJ917537 WBU917537:WCF917537 WLQ917537:WMB917537 WVM917537:WVX917537 E983073:P983073 JA983073:JL983073 SW983073:TH983073 ACS983073:ADD983073 AMO983073:AMZ983073 AWK983073:AWV983073 BGG983073:BGR983073 BQC983073:BQN983073 BZY983073:CAJ983073 CJU983073:CKF983073 CTQ983073:CUB983073 DDM983073:DDX983073 DNI983073:DNT983073 DXE983073:DXP983073 EHA983073:EHL983073 EQW983073:ERH983073 FAS983073:FBD983073 FKO983073:FKZ983073 FUK983073:FUV983073 GEG983073:GER983073 GOC983073:GON983073 GXY983073:GYJ983073 HHU983073:HIF983073 HRQ983073:HSB983073 IBM983073:IBX983073 ILI983073:ILT983073 IVE983073:IVP983073 JFA983073:JFL983073 JOW983073:JPH983073 JYS983073:JZD983073 KIO983073:KIZ983073 KSK983073:KSV983073 LCG983073:LCR983073 LMC983073:LMN983073 LVY983073:LWJ983073 MFU983073:MGF983073 MPQ983073:MQB983073 MZM983073:MZX983073 NJI983073:NJT983073 NTE983073:NTP983073 ODA983073:ODL983073 OMW983073:ONH983073 OWS983073:OXD983073 PGO983073:PGZ983073 PQK983073:PQV983073 QAG983073:QAR983073 QKC983073:QKN983073 QTY983073:QUJ983073 RDU983073:REF983073 RNQ983073:ROB983073 RXM983073:RXX983073 SHI983073:SHT983073 SRE983073:SRP983073 TBA983073:TBL983073 TKW983073:TLH983073 TUS983073:TVD983073 UEO983073:UEZ983073 UOK983073:UOV983073 UYG983073:UYR983073 VIC983073:VIN983073 VRY983073:VSJ983073 WBU983073:WCF983073 WLQ983073:WMB983073">
      <formula1>"　,☆,☆☆,☆☆☆"</formula1>
    </dataValidation>
    <dataValidation type="list" allowBlank="1" showInputMessage="1" showErrorMessage="1" sqref="JA52:JL52 WVM983092:WVX983092 WLQ983092:WMB983092 WBU983092:WCF983092 VRY983092:VSJ983092 VIC983092:VIN983092 UYG983092:UYR983092 UOK983092:UOV983092 UEO983092:UEZ983092 TUS983092:TVD983092 TKW983092:TLH983092 TBA983092:TBL983092 SRE983092:SRP983092 SHI983092:SHT983092 RXM983092:RXX983092 RNQ983092:ROB983092 RDU983092:REF983092 QTY983092:QUJ983092 QKC983092:QKN983092 QAG983092:QAR983092 PQK983092:PQV983092 PGO983092:PGZ983092 OWS983092:OXD983092 OMW983092:ONH983092 ODA983092:ODL983092 NTE983092:NTP983092 NJI983092:NJT983092 MZM983092:MZX983092 MPQ983092:MQB983092 MFU983092:MGF983092 LVY983092:LWJ983092 LMC983092:LMN983092 LCG983092:LCR983092 KSK983092:KSV983092 KIO983092:KIZ983092 JYS983092:JZD983092 JOW983092:JPH983092 JFA983092:JFL983092 IVE983092:IVP983092 ILI983092:ILT983092 IBM983092:IBX983092 HRQ983092:HSB983092 HHU983092:HIF983092 GXY983092:GYJ983092 GOC983092:GON983092 GEG983092:GER983092 FUK983092:FUV983092 FKO983092:FKZ983092 FAS983092:FBD983092 EQW983092:ERH983092 EHA983092:EHL983092 DXE983092:DXP983092 DNI983092:DNT983092 DDM983092:DDX983092 CTQ983092:CUB983092 CJU983092:CKF983092 BZY983092:CAJ983092 BQC983092:BQN983092 BGG983092:BGR983092 AWK983092:AWV983092 AMO983092:AMZ983092 ACS983092:ADD983092 SW983092:TH983092 JA983092:JL983092 E983092:P983092 WVM917556:WVX917556 WLQ917556:WMB917556 WBU917556:WCF917556 VRY917556:VSJ917556 VIC917556:VIN917556 UYG917556:UYR917556 UOK917556:UOV917556 UEO917556:UEZ917556 TUS917556:TVD917556 TKW917556:TLH917556 TBA917556:TBL917556 SRE917556:SRP917556 SHI917556:SHT917556 RXM917556:RXX917556 RNQ917556:ROB917556 RDU917556:REF917556 QTY917556:QUJ917556 QKC917556:QKN917556 QAG917556:QAR917556 PQK917556:PQV917556 PGO917556:PGZ917556 OWS917556:OXD917556 OMW917556:ONH917556 ODA917556:ODL917556 NTE917556:NTP917556 NJI917556:NJT917556 MZM917556:MZX917556 MPQ917556:MQB917556 MFU917556:MGF917556 LVY917556:LWJ917556 LMC917556:LMN917556 LCG917556:LCR917556 KSK917556:KSV917556 KIO917556:KIZ917556 JYS917556:JZD917556 JOW917556:JPH917556 JFA917556:JFL917556 IVE917556:IVP917556 ILI917556:ILT917556 IBM917556:IBX917556 HRQ917556:HSB917556 HHU917556:HIF917556 GXY917556:GYJ917556 GOC917556:GON917556 GEG917556:GER917556 FUK917556:FUV917556 FKO917556:FKZ917556 FAS917556:FBD917556 EQW917556:ERH917556 EHA917556:EHL917556 DXE917556:DXP917556 DNI917556:DNT917556 DDM917556:DDX917556 CTQ917556:CUB917556 CJU917556:CKF917556 BZY917556:CAJ917556 BQC917556:BQN917556 BGG917556:BGR917556 AWK917556:AWV917556 AMO917556:AMZ917556 ACS917556:ADD917556 SW917556:TH917556 JA917556:JL917556 E917556:P917556 WVM852020:WVX852020 WLQ852020:WMB852020 WBU852020:WCF852020 VRY852020:VSJ852020 VIC852020:VIN852020 UYG852020:UYR852020 UOK852020:UOV852020 UEO852020:UEZ852020 TUS852020:TVD852020 TKW852020:TLH852020 TBA852020:TBL852020 SRE852020:SRP852020 SHI852020:SHT852020 RXM852020:RXX852020 RNQ852020:ROB852020 RDU852020:REF852020 QTY852020:QUJ852020 QKC852020:QKN852020 QAG852020:QAR852020 PQK852020:PQV852020 PGO852020:PGZ852020 OWS852020:OXD852020 OMW852020:ONH852020 ODA852020:ODL852020 NTE852020:NTP852020 NJI852020:NJT852020 MZM852020:MZX852020 MPQ852020:MQB852020 MFU852020:MGF852020 LVY852020:LWJ852020 LMC852020:LMN852020 LCG852020:LCR852020 KSK852020:KSV852020 KIO852020:KIZ852020 JYS852020:JZD852020 JOW852020:JPH852020 JFA852020:JFL852020 IVE852020:IVP852020 ILI852020:ILT852020 IBM852020:IBX852020 HRQ852020:HSB852020 HHU852020:HIF852020 GXY852020:GYJ852020 GOC852020:GON852020 GEG852020:GER852020 FUK852020:FUV852020 FKO852020:FKZ852020 FAS852020:FBD852020 EQW852020:ERH852020 EHA852020:EHL852020 DXE852020:DXP852020 DNI852020:DNT852020 DDM852020:DDX852020 CTQ852020:CUB852020 CJU852020:CKF852020 BZY852020:CAJ852020 BQC852020:BQN852020 BGG852020:BGR852020 AWK852020:AWV852020 AMO852020:AMZ852020 ACS852020:ADD852020 SW852020:TH852020 JA852020:JL852020 E852020:P852020 WVM786484:WVX786484 WLQ786484:WMB786484 WBU786484:WCF786484 VRY786484:VSJ786484 VIC786484:VIN786484 UYG786484:UYR786484 UOK786484:UOV786484 UEO786484:UEZ786484 TUS786484:TVD786484 TKW786484:TLH786484 TBA786484:TBL786484 SRE786484:SRP786484 SHI786484:SHT786484 RXM786484:RXX786484 RNQ786484:ROB786484 RDU786484:REF786484 QTY786484:QUJ786484 QKC786484:QKN786484 QAG786484:QAR786484 PQK786484:PQV786484 PGO786484:PGZ786484 OWS786484:OXD786484 OMW786484:ONH786484 ODA786484:ODL786484 NTE786484:NTP786484 NJI786484:NJT786484 MZM786484:MZX786484 MPQ786484:MQB786484 MFU786484:MGF786484 LVY786484:LWJ786484 LMC786484:LMN786484 LCG786484:LCR786484 KSK786484:KSV786484 KIO786484:KIZ786484 JYS786484:JZD786484 JOW786484:JPH786484 JFA786484:JFL786484 IVE786484:IVP786484 ILI786484:ILT786484 IBM786484:IBX786484 HRQ786484:HSB786484 HHU786484:HIF786484 GXY786484:GYJ786484 GOC786484:GON786484 GEG786484:GER786484 FUK786484:FUV786484 FKO786484:FKZ786484 FAS786484:FBD786484 EQW786484:ERH786484 EHA786484:EHL786484 DXE786484:DXP786484 DNI786484:DNT786484 DDM786484:DDX786484 CTQ786484:CUB786484 CJU786484:CKF786484 BZY786484:CAJ786484 BQC786484:BQN786484 BGG786484:BGR786484 AWK786484:AWV786484 AMO786484:AMZ786484 ACS786484:ADD786484 SW786484:TH786484 JA786484:JL786484 E786484:P786484 WVM720948:WVX720948 WLQ720948:WMB720948 WBU720948:WCF720948 VRY720948:VSJ720948 VIC720948:VIN720948 UYG720948:UYR720948 UOK720948:UOV720948 UEO720948:UEZ720948 TUS720948:TVD720948 TKW720948:TLH720948 TBA720948:TBL720948 SRE720948:SRP720948 SHI720948:SHT720948 RXM720948:RXX720948 RNQ720948:ROB720948 RDU720948:REF720948 QTY720948:QUJ720948 QKC720948:QKN720948 QAG720948:QAR720948 PQK720948:PQV720948 PGO720948:PGZ720948 OWS720948:OXD720948 OMW720948:ONH720948 ODA720948:ODL720948 NTE720948:NTP720948 NJI720948:NJT720948 MZM720948:MZX720948 MPQ720948:MQB720948 MFU720948:MGF720948 LVY720948:LWJ720948 LMC720948:LMN720948 LCG720948:LCR720948 KSK720948:KSV720948 KIO720948:KIZ720948 JYS720948:JZD720948 JOW720948:JPH720948 JFA720948:JFL720948 IVE720948:IVP720948 ILI720948:ILT720948 IBM720948:IBX720948 HRQ720948:HSB720948 HHU720948:HIF720948 GXY720948:GYJ720948 GOC720948:GON720948 GEG720948:GER720948 FUK720948:FUV720948 FKO720948:FKZ720948 FAS720948:FBD720948 EQW720948:ERH720948 EHA720948:EHL720948 DXE720948:DXP720948 DNI720948:DNT720948 DDM720948:DDX720948 CTQ720948:CUB720948 CJU720948:CKF720948 BZY720948:CAJ720948 BQC720948:BQN720948 BGG720948:BGR720948 AWK720948:AWV720948 AMO720948:AMZ720948 ACS720948:ADD720948 SW720948:TH720948 JA720948:JL720948 E720948:P720948 WVM655412:WVX655412 WLQ655412:WMB655412 WBU655412:WCF655412 VRY655412:VSJ655412 VIC655412:VIN655412 UYG655412:UYR655412 UOK655412:UOV655412 UEO655412:UEZ655412 TUS655412:TVD655412 TKW655412:TLH655412 TBA655412:TBL655412 SRE655412:SRP655412 SHI655412:SHT655412 RXM655412:RXX655412 RNQ655412:ROB655412 RDU655412:REF655412 QTY655412:QUJ655412 QKC655412:QKN655412 QAG655412:QAR655412 PQK655412:PQV655412 PGO655412:PGZ655412 OWS655412:OXD655412 OMW655412:ONH655412 ODA655412:ODL655412 NTE655412:NTP655412 NJI655412:NJT655412 MZM655412:MZX655412 MPQ655412:MQB655412 MFU655412:MGF655412 LVY655412:LWJ655412 LMC655412:LMN655412 LCG655412:LCR655412 KSK655412:KSV655412 KIO655412:KIZ655412 JYS655412:JZD655412 JOW655412:JPH655412 JFA655412:JFL655412 IVE655412:IVP655412 ILI655412:ILT655412 IBM655412:IBX655412 HRQ655412:HSB655412 HHU655412:HIF655412 GXY655412:GYJ655412 GOC655412:GON655412 GEG655412:GER655412 FUK655412:FUV655412 FKO655412:FKZ655412 FAS655412:FBD655412 EQW655412:ERH655412 EHA655412:EHL655412 DXE655412:DXP655412 DNI655412:DNT655412 DDM655412:DDX655412 CTQ655412:CUB655412 CJU655412:CKF655412 BZY655412:CAJ655412 BQC655412:BQN655412 BGG655412:BGR655412 AWK655412:AWV655412 AMO655412:AMZ655412 ACS655412:ADD655412 SW655412:TH655412 JA655412:JL655412 E655412:P655412 WVM589876:WVX589876 WLQ589876:WMB589876 WBU589876:WCF589876 VRY589876:VSJ589876 VIC589876:VIN589876 UYG589876:UYR589876 UOK589876:UOV589876 UEO589876:UEZ589876 TUS589876:TVD589876 TKW589876:TLH589876 TBA589876:TBL589876 SRE589876:SRP589876 SHI589876:SHT589876 RXM589876:RXX589876 RNQ589876:ROB589876 RDU589876:REF589876 QTY589876:QUJ589876 QKC589876:QKN589876 QAG589876:QAR589876 PQK589876:PQV589876 PGO589876:PGZ589876 OWS589876:OXD589876 OMW589876:ONH589876 ODA589876:ODL589876 NTE589876:NTP589876 NJI589876:NJT589876 MZM589876:MZX589876 MPQ589876:MQB589876 MFU589876:MGF589876 LVY589876:LWJ589876 LMC589876:LMN589876 LCG589876:LCR589876 KSK589876:KSV589876 KIO589876:KIZ589876 JYS589876:JZD589876 JOW589876:JPH589876 JFA589876:JFL589876 IVE589876:IVP589876 ILI589876:ILT589876 IBM589876:IBX589876 HRQ589876:HSB589876 HHU589876:HIF589876 GXY589876:GYJ589876 GOC589876:GON589876 GEG589876:GER589876 FUK589876:FUV589876 FKO589876:FKZ589876 FAS589876:FBD589876 EQW589876:ERH589876 EHA589876:EHL589876 DXE589876:DXP589876 DNI589876:DNT589876 DDM589876:DDX589876 CTQ589876:CUB589876 CJU589876:CKF589876 BZY589876:CAJ589876 BQC589876:BQN589876 BGG589876:BGR589876 AWK589876:AWV589876 AMO589876:AMZ589876 ACS589876:ADD589876 SW589876:TH589876 JA589876:JL589876 E589876:P589876 WVM524340:WVX524340 WLQ524340:WMB524340 WBU524340:WCF524340 VRY524340:VSJ524340 VIC524340:VIN524340 UYG524340:UYR524340 UOK524340:UOV524340 UEO524340:UEZ524340 TUS524340:TVD524340 TKW524340:TLH524340 TBA524340:TBL524340 SRE524340:SRP524340 SHI524340:SHT524340 RXM524340:RXX524340 RNQ524340:ROB524340 RDU524340:REF524340 QTY524340:QUJ524340 QKC524340:QKN524340 QAG524340:QAR524340 PQK524340:PQV524340 PGO524340:PGZ524340 OWS524340:OXD524340 OMW524340:ONH524340 ODA524340:ODL524340 NTE524340:NTP524340 NJI524340:NJT524340 MZM524340:MZX524340 MPQ524340:MQB524340 MFU524340:MGF524340 LVY524340:LWJ524340 LMC524340:LMN524340 LCG524340:LCR524340 KSK524340:KSV524340 KIO524340:KIZ524340 JYS524340:JZD524340 JOW524340:JPH524340 JFA524340:JFL524340 IVE524340:IVP524340 ILI524340:ILT524340 IBM524340:IBX524340 HRQ524340:HSB524340 HHU524340:HIF524340 GXY524340:GYJ524340 GOC524340:GON524340 GEG524340:GER524340 FUK524340:FUV524340 FKO524340:FKZ524340 FAS524340:FBD524340 EQW524340:ERH524340 EHA524340:EHL524340 DXE524340:DXP524340 DNI524340:DNT524340 DDM524340:DDX524340 CTQ524340:CUB524340 CJU524340:CKF524340 BZY524340:CAJ524340 BQC524340:BQN524340 BGG524340:BGR524340 AWK524340:AWV524340 AMO524340:AMZ524340 ACS524340:ADD524340 SW524340:TH524340 JA524340:JL524340 E524340:P524340 WVM458804:WVX458804 WLQ458804:WMB458804 WBU458804:WCF458804 VRY458804:VSJ458804 VIC458804:VIN458804 UYG458804:UYR458804 UOK458804:UOV458804 UEO458804:UEZ458804 TUS458804:TVD458804 TKW458804:TLH458804 TBA458804:TBL458804 SRE458804:SRP458804 SHI458804:SHT458804 RXM458804:RXX458804 RNQ458804:ROB458804 RDU458804:REF458804 QTY458804:QUJ458804 QKC458804:QKN458804 QAG458804:QAR458804 PQK458804:PQV458804 PGO458804:PGZ458804 OWS458804:OXD458804 OMW458804:ONH458804 ODA458804:ODL458804 NTE458804:NTP458804 NJI458804:NJT458804 MZM458804:MZX458804 MPQ458804:MQB458804 MFU458804:MGF458804 LVY458804:LWJ458804 LMC458804:LMN458804 LCG458804:LCR458804 KSK458804:KSV458804 KIO458804:KIZ458804 JYS458804:JZD458804 JOW458804:JPH458804 JFA458804:JFL458804 IVE458804:IVP458804 ILI458804:ILT458804 IBM458804:IBX458804 HRQ458804:HSB458804 HHU458804:HIF458804 GXY458804:GYJ458804 GOC458804:GON458804 GEG458804:GER458804 FUK458804:FUV458804 FKO458804:FKZ458804 FAS458804:FBD458804 EQW458804:ERH458804 EHA458804:EHL458804 DXE458804:DXP458804 DNI458804:DNT458804 DDM458804:DDX458804 CTQ458804:CUB458804 CJU458804:CKF458804 BZY458804:CAJ458804 BQC458804:BQN458804 BGG458804:BGR458804 AWK458804:AWV458804 AMO458804:AMZ458804 ACS458804:ADD458804 SW458804:TH458804 JA458804:JL458804 E458804:P458804 WVM393268:WVX393268 WLQ393268:WMB393268 WBU393268:WCF393268 VRY393268:VSJ393268 VIC393268:VIN393268 UYG393268:UYR393268 UOK393268:UOV393268 UEO393268:UEZ393268 TUS393268:TVD393268 TKW393268:TLH393268 TBA393268:TBL393268 SRE393268:SRP393268 SHI393268:SHT393268 RXM393268:RXX393268 RNQ393268:ROB393268 RDU393268:REF393268 QTY393268:QUJ393268 QKC393268:QKN393268 QAG393268:QAR393268 PQK393268:PQV393268 PGO393268:PGZ393268 OWS393268:OXD393268 OMW393268:ONH393268 ODA393268:ODL393268 NTE393268:NTP393268 NJI393268:NJT393268 MZM393268:MZX393268 MPQ393268:MQB393268 MFU393268:MGF393268 LVY393268:LWJ393268 LMC393268:LMN393268 LCG393268:LCR393268 KSK393268:KSV393268 KIO393268:KIZ393268 JYS393268:JZD393268 JOW393268:JPH393268 JFA393268:JFL393268 IVE393268:IVP393268 ILI393268:ILT393268 IBM393268:IBX393268 HRQ393268:HSB393268 HHU393268:HIF393268 GXY393268:GYJ393268 GOC393268:GON393268 GEG393268:GER393268 FUK393268:FUV393268 FKO393268:FKZ393268 FAS393268:FBD393268 EQW393268:ERH393268 EHA393268:EHL393268 DXE393268:DXP393268 DNI393268:DNT393268 DDM393268:DDX393268 CTQ393268:CUB393268 CJU393268:CKF393268 BZY393268:CAJ393268 BQC393268:BQN393268 BGG393268:BGR393268 AWK393268:AWV393268 AMO393268:AMZ393268 ACS393268:ADD393268 SW393268:TH393268 JA393268:JL393268 E393268:P393268 WVM327732:WVX327732 WLQ327732:WMB327732 WBU327732:WCF327732 VRY327732:VSJ327732 VIC327732:VIN327732 UYG327732:UYR327732 UOK327732:UOV327732 UEO327732:UEZ327732 TUS327732:TVD327732 TKW327732:TLH327732 TBA327732:TBL327732 SRE327732:SRP327732 SHI327732:SHT327732 RXM327732:RXX327732 RNQ327732:ROB327732 RDU327732:REF327732 QTY327732:QUJ327732 QKC327732:QKN327732 QAG327732:QAR327732 PQK327732:PQV327732 PGO327732:PGZ327732 OWS327732:OXD327732 OMW327732:ONH327732 ODA327732:ODL327732 NTE327732:NTP327732 NJI327732:NJT327732 MZM327732:MZX327732 MPQ327732:MQB327732 MFU327732:MGF327732 LVY327732:LWJ327732 LMC327732:LMN327732 LCG327732:LCR327732 KSK327732:KSV327732 KIO327732:KIZ327732 JYS327732:JZD327732 JOW327732:JPH327732 JFA327732:JFL327732 IVE327732:IVP327732 ILI327732:ILT327732 IBM327732:IBX327732 HRQ327732:HSB327732 HHU327732:HIF327732 GXY327732:GYJ327732 GOC327732:GON327732 GEG327732:GER327732 FUK327732:FUV327732 FKO327732:FKZ327732 FAS327732:FBD327732 EQW327732:ERH327732 EHA327732:EHL327732 DXE327732:DXP327732 DNI327732:DNT327732 DDM327732:DDX327732 CTQ327732:CUB327732 CJU327732:CKF327732 BZY327732:CAJ327732 BQC327732:BQN327732 BGG327732:BGR327732 AWK327732:AWV327732 AMO327732:AMZ327732 ACS327732:ADD327732 SW327732:TH327732 JA327732:JL327732 E327732:P327732 WVM262196:WVX262196 WLQ262196:WMB262196 WBU262196:WCF262196 VRY262196:VSJ262196 VIC262196:VIN262196 UYG262196:UYR262196 UOK262196:UOV262196 UEO262196:UEZ262196 TUS262196:TVD262196 TKW262196:TLH262196 TBA262196:TBL262196 SRE262196:SRP262196 SHI262196:SHT262196 RXM262196:RXX262196 RNQ262196:ROB262196 RDU262196:REF262196 QTY262196:QUJ262196 QKC262196:QKN262196 QAG262196:QAR262196 PQK262196:PQV262196 PGO262196:PGZ262196 OWS262196:OXD262196 OMW262196:ONH262196 ODA262196:ODL262196 NTE262196:NTP262196 NJI262196:NJT262196 MZM262196:MZX262196 MPQ262196:MQB262196 MFU262196:MGF262196 LVY262196:LWJ262196 LMC262196:LMN262196 LCG262196:LCR262196 KSK262196:KSV262196 KIO262196:KIZ262196 JYS262196:JZD262196 JOW262196:JPH262196 JFA262196:JFL262196 IVE262196:IVP262196 ILI262196:ILT262196 IBM262196:IBX262196 HRQ262196:HSB262196 HHU262196:HIF262196 GXY262196:GYJ262196 GOC262196:GON262196 GEG262196:GER262196 FUK262196:FUV262196 FKO262196:FKZ262196 FAS262196:FBD262196 EQW262196:ERH262196 EHA262196:EHL262196 DXE262196:DXP262196 DNI262196:DNT262196 DDM262196:DDX262196 CTQ262196:CUB262196 CJU262196:CKF262196 BZY262196:CAJ262196 BQC262196:BQN262196 BGG262196:BGR262196 AWK262196:AWV262196 AMO262196:AMZ262196 ACS262196:ADD262196 SW262196:TH262196 JA262196:JL262196 E262196:P262196 WVM196660:WVX196660 WLQ196660:WMB196660 WBU196660:WCF196660 VRY196660:VSJ196660 VIC196660:VIN196660 UYG196660:UYR196660 UOK196660:UOV196660 UEO196660:UEZ196660 TUS196660:TVD196660 TKW196660:TLH196660 TBA196660:TBL196660 SRE196660:SRP196660 SHI196660:SHT196660 RXM196660:RXX196660 RNQ196660:ROB196660 RDU196660:REF196660 QTY196660:QUJ196660 QKC196660:QKN196660 QAG196660:QAR196660 PQK196660:PQV196660 PGO196660:PGZ196660 OWS196660:OXD196660 OMW196660:ONH196660 ODA196660:ODL196660 NTE196660:NTP196660 NJI196660:NJT196660 MZM196660:MZX196660 MPQ196660:MQB196660 MFU196660:MGF196660 LVY196660:LWJ196660 LMC196660:LMN196660 LCG196660:LCR196660 KSK196660:KSV196660 KIO196660:KIZ196660 JYS196660:JZD196660 JOW196660:JPH196660 JFA196660:JFL196660 IVE196660:IVP196660 ILI196660:ILT196660 IBM196660:IBX196660 HRQ196660:HSB196660 HHU196660:HIF196660 GXY196660:GYJ196660 GOC196660:GON196660 GEG196660:GER196660 FUK196660:FUV196660 FKO196660:FKZ196660 FAS196660:FBD196660 EQW196660:ERH196660 EHA196660:EHL196660 DXE196660:DXP196660 DNI196660:DNT196660 DDM196660:DDX196660 CTQ196660:CUB196660 CJU196660:CKF196660 BZY196660:CAJ196660 BQC196660:BQN196660 BGG196660:BGR196660 AWK196660:AWV196660 AMO196660:AMZ196660 ACS196660:ADD196660 SW196660:TH196660 JA196660:JL196660 E196660:P196660 WVM131124:WVX131124 WLQ131124:WMB131124 WBU131124:WCF131124 VRY131124:VSJ131124 VIC131124:VIN131124 UYG131124:UYR131124 UOK131124:UOV131124 UEO131124:UEZ131124 TUS131124:TVD131124 TKW131124:TLH131124 TBA131124:TBL131124 SRE131124:SRP131124 SHI131124:SHT131124 RXM131124:RXX131124 RNQ131124:ROB131124 RDU131124:REF131124 QTY131124:QUJ131124 QKC131124:QKN131124 QAG131124:QAR131124 PQK131124:PQV131124 PGO131124:PGZ131124 OWS131124:OXD131124 OMW131124:ONH131124 ODA131124:ODL131124 NTE131124:NTP131124 NJI131124:NJT131124 MZM131124:MZX131124 MPQ131124:MQB131124 MFU131124:MGF131124 LVY131124:LWJ131124 LMC131124:LMN131124 LCG131124:LCR131124 KSK131124:KSV131124 KIO131124:KIZ131124 JYS131124:JZD131124 JOW131124:JPH131124 JFA131124:JFL131124 IVE131124:IVP131124 ILI131124:ILT131124 IBM131124:IBX131124 HRQ131124:HSB131124 HHU131124:HIF131124 GXY131124:GYJ131124 GOC131124:GON131124 GEG131124:GER131124 FUK131124:FUV131124 FKO131124:FKZ131124 FAS131124:FBD131124 EQW131124:ERH131124 EHA131124:EHL131124 DXE131124:DXP131124 DNI131124:DNT131124 DDM131124:DDX131124 CTQ131124:CUB131124 CJU131124:CKF131124 BZY131124:CAJ131124 BQC131124:BQN131124 BGG131124:BGR131124 AWK131124:AWV131124 AMO131124:AMZ131124 ACS131124:ADD131124 SW131124:TH131124 JA131124:JL131124 E131124:P131124 WVM65588:WVX65588 WLQ65588:WMB65588 WBU65588:WCF65588 VRY65588:VSJ65588 VIC65588:VIN65588 UYG65588:UYR65588 UOK65588:UOV65588 UEO65588:UEZ65588 TUS65588:TVD65588 TKW65588:TLH65588 TBA65588:TBL65588 SRE65588:SRP65588 SHI65588:SHT65588 RXM65588:RXX65588 RNQ65588:ROB65588 RDU65588:REF65588 QTY65588:QUJ65588 QKC65588:QKN65588 QAG65588:QAR65588 PQK65588:PQV65588 PGO65588:PGZ65588 OWS65588:OXD65588 OMW65588:ONH65588 ODA65588:ODL65588 NTE65588:NTP65588 NJI65588:NJT65588 MZM65588:MZX65588 MPQ65588:MQB65588 MFU65588:MGF65588 LVY65588:LWJ65588 LMC65588:LMN65588 LCG65588:LCR65588 KSK65588:KSV65588 KIO65588:KIZ65588 JYS65588:JZD65588 JOW65588:JPH65588 JFA65588:JFL65588 IVE65588:IVP65588 ILI65588:ILT65588 IBM65588:IBX65588 HRQ65588:HSB65588 HHU65588:HIF65588 GXY65588:GYJ65588 GOC65588:GON65588 GEG65588:GER65588 FUK65588:FUV65588 FKO65588:FKZ65588 FAS65588:FBD65588 EQW65588:ERH65588 EHA65588:EHL65588 DXE65588:DXP65588 DNI65588:DNT65588 DDM65588:DDX65588 CTQ65588:CUB65588 CJU65588:CKF65588 BZY65588:CAJ65588 BQC65588:BQN65588 BGG65588:BGR65588 AWK65588:AWV65588 AMO65588:AMZ65588 ACS65588:ADD65588 SW65588:TH65588 JA65588:JL65588 E65588:P65588 WVM52:WVX52 WLQ52:WMB52 WBU52:WCF52 VRY52:VSJ52 VIC52:VIN52 UYG52:UYR52 UOK52:UOV52 UEO52:UEZ52 TUS52:TVD52 TKW52:TLH52 TBA52:TBL52 SRE52:SRP52 SHI52:SHT52 RXM52:RXX52 RNQ52:ROB52 RDU52:REF52 QTY52:QUJ52 QKC52:QKN52 QAG52:QAR52 PQK52:PQV52 PGO52:PGZ52 OWS52:OXD52 OMW52:ONH52 ODA52:ODL52 NTE52:NTP52 NJI52:NJT52 MZM52:MZX52 MPQ52:MQB52 MFU52:MGF52 LVY52:LWJ52 LMC52:LMN52 LCG52:LCR52 KSK52:KSV52 KIO52:KIZ52 JYS52:JZD52 JOW52:JPH52 JFA52:JFL52 IVE52:IVP52 ILI52:ILT52 IBM52:IBX52 HRQ52:HSB52 HHU52:HIF52 GXY52:GYJ52 GOC52:GON52 GEG52:GER52 FUK52:FUV52 FKO52:FKZ52 FAS52:FBD52 EQW52:ERH52 EHA52:EHL52 DXE52:DXP52 DNI52:DNT52 DDM52:DDX52 CTQ52:CUB52 CJU52:CKF52 BZY52:CAJ52 BQC52:BQN52 BGG52:BGR52 AWK52:AWV52 AMO52:AMZ52 ACS52:ADD52 SW52:TH52">
      <formula1>$T$52:$V$52</formula1>
    </dataValidation>
    <dataValidation type="list" allowBlank="1" showInputMessage="1" showErrorMessage="1" sqref="JA53:JL53 WVM983093:WVX983093 WLQ983093:WMB983093 WBU983093:WCF983093 VRY983093:VSJ983093 VIC983093:VIN983093 UYG983093:UYR983093 UOK983093:UOV983093 UEO983093:UEZ983093 TUS983093:TVD983093 TKW983093:TLH983093 TBA983093:TBL983093 SRE983093:SRP983093 SHI983093:SHT983093 RXM983093:RXX983093 RNQ983093:ROB983093 RDU983093:REF983093 QTY983093:QUJ983093 QKC983093:QKN983093 QAG983093:QAR983093 PQK983093:PQV983093 PGO983093:PGZ983093 OWS983093:OXD983093 OMW983093:ONH983093 ODA983093:ODL983093 NTE983093:NTP983093 NJI983093:NJT983093 MZM983093:MZX983093 MPQ983093:MQB983093 MFU983093:MGF983093 LVY983093:LWJ983093 LMC983093:LMN983093 LCG983093:LCR983093 KSK983093:KSV983093 KIO983093:KIZ983093 JYS983093:JZD983093 JOW983093:JPH983093 JFA983093:JFL983093 IVE983093:IVP983093 ILI983093:ILT983093 IBM983093:IBX983093 HRQ983093:HSB983093 HHU983093:HIF983093 GXY983093:GYJ983093 GOC983093:GON983093 GEG983093:GER983093 FUK983093:FUV983093 FKO983093:FKZ983093 FAS983093:FBD983093 EQW983093:ERH983093 EHA983093:EHL983093 DXE983093:DXP983093 DNI983093:DNT983093 DDM983093:DDX983093 CTQ983093:CUB983093 CJU983093:CKF983093 BZY983093:CAJ983093 BQC983093:BQN983093 BGG983093:BGR983093 AWK983093:AWV983093 AMO983093:AMZ983093 ACS983093:ADD983093 SW983093:TH983093 JA983093:JL983093 E983093:P983093 WVM917557:WVX917557 WLQ917557:WMB917557 WBU917557:WCF917557 VRY917557:VSJ917557 VIC917557:VIN917557 UYG917557:UYR917557 UOK917557:UOV917557 UEO917557:UEZ917557 TUS917557:TVD917557 TKW917557:TLH917557 TBA917557:TBL917557 SRE917557:SRP917557 SHI917557:SHT917557 RXM917557:RXX917557 RNQ917557:ROB917557 RDU917557:REF917557 QTY917557:QUJ917557 QKC917557:QKN917557 QAG917557:QAR917557 PQK917557:PQV917557 PGO917557:PGZ917557 OWS917557:OXD917557 OMW917557:ONH917557 ODA917557:ODL917557 NTE917557:NTP917557 NJI917557:NJT917557 MZM917557:MZX917557 MPQ917557:MQB917557 MFU917557:MGF917557 LVY917557:LWJ917557 LMC917557:LMN917557 LCG917557:LCR917557 KSK917557:KSV917557 KIO917557:KIZ917557 JYS917557:JZD917557 JOW917557:JPH917557 JFA917557:JFL917557 IVE917557:IVP917557 ILI917557:ILT917557 IBM917557:IBX917557 HRQ917557:HSB917557 HHU917557:HIF917557 GXY917557:GYJ917557 GOC917557:GON917557 GEG917557:GER917557 FUK917557:FUV917557 FKO917557:FKZ917557 FAS917557:FBD917557 EQW917557:ERH917557 EHA917557:EHL917557 DXE917557:DXP917557 DNI917557:DNT917557 DDM917557:DDX917557 CTQ917557:CUB917557 CJU917557:CKF917557 BZY917557:CAJ917557 BQC917557:BQN917557 BGG917557:BGR917557 AWK917557:AWV917557 AMO917557:AMZ917557 ACS917557:ADD917557 SW917557:TH917557 JA917557:JL917557 E917557:P917557 WVM852021:WVX852021 WLQ852021:WMB852021 WBU852021:WCF852021 VRY852021:VSJ852021 VIC852021:VIN852021 UYG852021:UYR852021 UOK852021:UOV852021 UEO852021:UEZ852021 TUS852021:TVD852021 TKW852021:TLH852021 TBA852021:TBL852021 SRE852021:SRP852021 SHI852021:SHT852021 RXM852021:RXX852021 RNQ852021:ROB852021 RDU852021:REF852021 QTY852021:QUJ852021 QKC852021:QKN852021 QAG852021:QAR852021 PQK852021:PQV852021 PGO852021:PGZ852021 OWS852021:OXD852021 OMW852021:ONH852021 ODA852021:ODL852021 NTE852021:NTP852021 NJI852021:NJT852021 MZM852021:MZX852021 MPQ852021:MQB852021 MFU852021:MGF852021 LVY852021:LWJ852021 LMC852021:LMN852021 LCG852021:LCR852021 KSK852021:KSV852021 KIO852021:KIZ852021 JYS852021:JZD852021 JOW852021:JPH852021 JFA852021:JFL852021 IVE852021:IVP852021 ILI852021:ILT852021 IBM852021:IBX852021 HRQ852021:HSB852021 HHU852021:HIF852021 GXY852021:GYJ852021 GOC852021:GON852021 GEG852021:GER852021 FUK852021:FUV852021 FKO852021:FKZ852021 FAS852021:FBD852021 EQW852021:ERH852021 EHA852021:EHL852021 DXE852021:DXP852021 DNI852021:DNT852021 DDM852021:DDX852021 CTQ852021:CUB852021 CJU852021:CKF852021 BZY852021:CAJ852021 BQC852021:BQN852021 BGG852021:BGR852021 AWK852021:AWV852021 AMO852021:AMZ852021 ACS852021:ADD852021 SW852021:TH852021 JA852021:JL852021 E852021:P852021 WVM786485:WVX786485 WLQ786485:WMB786485 WBU786485:WCF786485 VRY786485:VSJ786485 VIC786485:VIN786485 UYG786485:UYR786485 UOK786485:UOV786485 UEO786485:UEZ786485 TUS786485:TVD786485 TKW786485:TLH786485 TBA786485:TBL786485 SRE786485:SRP786485 SHI786485:SHT786485 RXM786485:RXX786485 RNQ786485:ROB786485 RDU786485:REF786485 QTY786485:QUJ786485 QKC786485:QKN786485 QAG786485:QAR786485 PQK786485:PQV786485 PGO786485:PGZ786485 OWS786485:OXD786485 OMW786485:ONH786485 ODA786485:ODL786485 NTE786485:NTP786485 NJI786485:NJT786485 MZM786485:MZX786485 MPQ786485:MQB786485 MFU786485:MGF786485 LVY786485:LWJ786485 LMC786485:LMN786485 LCG786485:LCR786485 KSK786485:KSV786485 KIO786485:KIZ786485 JYS786485:JZD786485 JOW786485:JPH786485 JFA786485:JFL786485 IVE786485:IVP786485 ILI786485:ILT786485 IBM786485:IBX786485 HRQ786485:HSB786485 HHU786485:HIF786485 GXY786485:GYJ786485 GOC786485:GON786485 GEG786485:GER786485 FUK786485:FUV786485 FKO786485:FKZ786485 FAS786485:FBD786485 EQW786485:ERH786485 EHA786485:EHL786485 DXE786485:DXP786485 DNI786485:DNT786485 DDM786485:DDX786485 CTQ786485:CUB786485 CJU786485:CKF786485 BZY786485:CAJ786485 BQC786485:BQN786485 BGG786485:BGR786485 AWK786485:AWV786485 AMO786485:AMZ786485 ACS786485:ADD786485 SW786485:TH786485 JA786485:JL786485 E786485:P786485 WVM720949:WVX720949 WLQ720949:WMB720949 WBU720949:WCF720949 VRY720949:VSJ720949 VIC720949:VIN720949 UYG720949:UYR720949 UOK720949:UOV720949 UEO720949:UEZ720949 TUS720949:TVD720949 TKW720949:TLH720949 TBA720949:TBL720949 SRE720949:SRP720949 SHI720949:SHT720949 RXM720949:RXX720949 RNQ720949:ROB720949 RDU720949:REF720949 QTY720949:QUJ720949 QKC720949:QKN720949 QAG720949:QAR720949 PQK720949:PQV720949 PGO720949:PGZ720949 OWS720949:OXD720949 OMW720949:ONH720949 ODA720949:ODL720949 NTE720949:NTP720949 NJI720949:NJT720949 MZM720949:MZX720949 MPQ720949:MQB720949 MFU720949:MGF720949 LVY720949:LWJ720949 LMC720949:LMN720949 LCG720949:LCR720949 KSK720949:KSV720949 KIO720949:KIZ720949 JYS720949:JZD720949 JOW720949:JPH720949 JFA720949:JFL720949 IVE720949:IVP720949 ILI720949:ILT720949 IBM720949:IBX720949 HRQ720949:HSB720949 HHU720949:HIF720949 GXY720949:GYJ720949 GOC720949:GON720949 GEG720949:GER720949 FUK720949:FUV720949 FKO720949:FKZ720949 FAS720949:FBD720949 EQW720949:ERH720949 EHA720949:EHL720949 DXE720949:DXP720949 DNI720949:DNT720949 DDM720949:DDX720949 CTQ720949:CUB720949 CJU720949:CKF720949 BZY720949:CAJ720949 BQC720949:BQN720949 BGG720949:BGR720949 AWK720949:AWV720949 AMO720949:AMZ720949 ACS720949:ADD720949 SW720949:TH720949 JA720949:JL720949 E720949:P720949 WVM655413:WVX655413 WLQ655413:WMB655413 WBU655413:WCF655413 VRY655413:VSJ655413 VIC655413:VIN655413 UYG655413:UYR655413 UOK655413:UOV655413 UEO655413:UEZ655413 TUS655413:TVD655413 TKW655413:TLH655413 TBA655413:TBL655413 SRE655413:SRP655413 SHI655413:SHT655413 RXM655413:RXX655413 RNQ655413:ROB655413 RDU655413:REF655413 QTY655413:QUJ655413 QKC655413:QKN655413 QAG655413:QAR655413 PQK655413:PQV655413 PGO655413:PGZ655413 OWS655413:OXD655413 OMW655413:ONH655413 ODA655413:ODL655413 NTE655413:NTP655413 NJI655413:NJT655413 MZM655413:MZX655413 MPQ655413:MQB655413 MFU655413:MGF655413 LVY655413:LWJ655413 LMC655413:LMN655413 LCG655413:LCR655413 KSK655413:KSV655413 KIO655413:KIZ655413 JYS655413:JZD655413 JOW655413:JPH655413 JFA655413:JFL655413 IVE655413:IVP655413 ILI655413:ILT655413 IBM655413:IBX655413 HRQ655413:HSB655413 HHU655413:HIF655413 GXY655413:GYJ655413 GOC655413:GON655413 GEG655413:GER655413 FUK655413:FUV655413 FKO655413:FKZ655413 FAS655413:FBD655413 EQW655413:ERH655413 EHA655413:EHL655413 DXE655413:DXP655413 DNI655413:DNT655413 DDM655413:DDX655413 CTQ655413:CUB655413 CJU655413:CKF655413 BZY655413:CAJ655413 BQC655413:BQN655413 BGG655413:BGR655413 AWK655413:AWV655413 AMO655413:AMZ655413 ACS655413:ADD655413 SW655413:TH655413 JA655413:JL655413 E655413:P655413 WVM589877:WVX589877 WLQ589877:WMB589877 WBU589877:WCF589877 VRY589877:VSJ589877 VIC589877:VIN589877 UYG589877:UYR589877 UOK589877:UOV589877 UEO589877:UEZ589877 TUS589877:TVD589877 TKW589877:TLH589877 TBA589877:TBL589877 SRE589877:SRP589877 SHI589877:SHT589877 RXM589877:RXX589877 RNQ589877:ROB589877 RDU589877:REF589877 QTY589877:QUJ589877 QKC589877:QKN589877 QAG589877:QAR589877 PQK589877:PQV589877 PGO589877:PGZ589877 OWS589877:OXD589877 OMW589877:ONH589877 ODA589877:ODL589877 NTE589877:NTP589877 NJI589877:NJT589877 MZM589877:MZX589877 MPQ589877:MQB589877 MFU589877:MGF589877 LVY589877:LWJ589877 LMC589877:LMN589877 LCG589877:LCR589877 KSK589877:KSV589877 KIO589877:KIZ589877 JYS589877:JZD589877 JOW589877:JPH589877 JFA589877:JFL589877 IVE589877:IVP589877 ILI589877:ILT589877 IBM589877:IBX589877 HRQ589877:HSB589877 HHU589877:HIF589877 GXY589877:GYJ589877 GOC589877:GON589877 GEG589877:GER589877 FUK589877:FUV589877 FKO589877:FKZ589877 FAS589877:FBD589877 EQW589877:ERH589877 EHA589877:EHL589877 DXE589877:DXP589877 DNI589877:DNT589877 DDM589877:DDX589877 CTQ589877:CUB589877 CJU589877:CKF589877 BZY589877:CAJ589877 BQC589877:BQN589877 BGG589877:BGR589877 AWK589877:AWV589877 AMO589877:AMZ589877 ACS589877:ADD589877 SW589877:TH589877 JA589877:JL589877 E589877:P589877 WVM524341:WVX524341 WLQ524341:WMB524341 WBU524341:WCF524341 VRY524341:VSJ524341 VIC524341:VIN524341 UYG524341:UYR524341 UOK524341:UOV524341 UEO524341:UEZ524341 TUS524341:TVD524341 TKW524341:TLH524341 TBA524341:TBL524341 SRE524341:SRP524341 SHI524341:SHT524341 RXM524341:RXX524341 RNQ524341:ROB524341 RDU524341:REF524341 QTY524341:QUJ524341 QKC524341:QKN524341 QAG524341:QAR524341 PQK524341:PQV524341 PGO524341:PGZ524341 OWS524341:OXD524341 OMW524341:ONH524341 ODA524341:ODL524341 NTE524341:NTP524341 NJI524341:NJT524341 MZM524341:MZX524341 MPQ524341:MQB524341 MFU524341:MGF524341 LVY524341:LWJ524341 LMC524341:LMN524341 LCG524341:LCR524341 KSK524341:KSV524341 KIO524341:KIZ524341 JYS524341:JZD524341 JOW524341:JPH524341 JFA524341:JFL524341 IVE524341:IVP524341 ILI524341:ILT524341 IBM524341:IBX524341 HRQ524341:HSB524341 HHU524341:HIF524341 GXY524341:GYJ524341 GOC524341:GON524341 GEG524341:GER524341 FUK524341:FUV524341 FKO524341:FKZ524341 FAS524341:FBD524341 EQW524341:ERH524341 EHA524341:EHL524341 DXE524341:DXP524341 DNI524341:DNT524341 DDM524341:DDX524341 CTQ524341:CUB524341 CJU524341:CKF524341 BZY524341:CAJ524341 BQC524341:BQN524341 BGG524341:BGR524341 AWK524341:AWV524341 AMO524341:AMZ524341 ACS524341:ADD524341 SW524341:TH524341 JA524341:JL524341 E524341:P524341 WVM458805:WVX458805 WLQ458805:WMB458805 WBU458805:WCF458805 VRY458805:VSJ458805 VIC458805:VIN458805 UYG458805:UYR458805 UOK458805:UOV458805 UEO458805:UEZ458805 TUS458805:TVD458805 TKW458805:TLH458805 TBA458805:TBL458805 SRE458805:SRP458805 SHI458805:SHT458805 RXM458805:RXX458805 RNQ458805:ROB458805 RDU458805:REF458805 QTY458805:QUJ458805 QKC458805:QKN458805 QAG458805:QAR458805 PQK458805:PQV458805 PGO458805:PGZ458805 OWS458805:OXD458805 OMW458805:ONH458805 ODA458805:ODL458805 NTE458805:NTP458805 NJI458805:NJT458805 MZM458805:MZX458805 MPQ458805:MQB458805 MFU458805:MGF458805 LVY458805:LWJ458805 LMC458805:LMN458805 LCG458805:LCR458805 KSK458805:KSV458805 KIO458805:KIZ458805 JYS458805:JZD458805 JOW458805:JPH458805 JFA458805:JFL458805 IVE458805:IVP458805 ILI458805:ILT458805 IBM458805:IBX458805 HRQ458805:HSB458805 HHU458805:HIF458805 GXY458805:GYJ458805 GOC458805:GON458805 GEG458805:GER458805 FUK458805:FUV458805 FKO458805:FKZ458805 FAS458805:FBD458805 EQW458805:ERH458805 EHA458805:EHL458805 DXE458805:DXP458805 DNI458805:DNT458805 DDM458805:DDX458805 CTQ458805:CUB458805 CJU458805:CKF458805 BZY458805:CAJ458805 BQC458805:BQN458805 BGG458805:BGR458805 AWK458805:AWV458805 AMO458805:AMZ458805 ACS458805:ADD458805 SW458805:TH458805 JA458805:JL458805 E458805:P458805 WVM393269:WVX393269 WLQ393269:WMB393269 WBU393269:WCF393269 VRY393269:VSJ393269 VIC393269:VIN393269 UYG393269:UYR393269 UOK393269:UOV393269 UEO393269:UEZ393269 TUS393269:TVD393269 TKW393269:TLH393269 TBA393269:TBL393269 SRE393269:SRP393269 SHI393269:SHT393269 RXM393269:RXX393269 RNQ393269:ROB393269 RDU393269:REF393269 QTY393269:QUJ393269 QKC393269:QKN393269 QAG393269:QAR393269 PQK393269:PQV393269 PGO393269:PGZ393269 OWS393269:OXD393269 OMW393269:ONH393269 ODA393269:ODL393269 NTE393269:NTP393269 NJI393269:NJT393269 MZM393269:MZX393269 MPQ393269:MQB393269 MFU393269:MGF393269 LVY393269:LWJ393269 LMC393269:LMN393269 LCG393269:LCR393269 KSK393269:KSV393269 KIO393269:KIZ393269 JYS393269:JZD393269 JOW393269:JPH393269 JFA393269:JFL393269 IVE393269:IVP393269 ILI393269:ILT393269 IBM393269:IBX393269 HRQ393269:HSB393269 HHU393269:HIF393269 GXY393269:GYJ393269 GOC393269:GON393269 GEG393269:GER393269 FUK393269:FUV393269 FKO393269:FKZ393269 FAS393269:FBD393269 EQW393269:ERH393269 EHA393269:EHL393269 DXE393269:DXP393269 DNI393269:DNT393269 DDM393269:DDX393269 CTQ393269:CUB393269 CJU393269:CKF393269 BZY393269:CAJ393269 BQC393269:BQN393269 BGG393269:BGR393269 AWK393269:AWV393269 AMO393269:AMZ393269 ACS393269:ADD393269 SW393269:TH393269 JA393269:JL393269 E393269:P393269 WVM327733:WVX327733 WLQ327733:WMB327733 WBU327733:WCF327733 VRY327733:VSJ327733 VIC327733:VIN327733 UYG327733:UYR327733 UOK327733:UOV327733 UEO327733:UEZ327733 TUS327733:TVD327733 TKW327733:TLH327733 TBA327733:TBL327733 SRE327733:SRP327733 SHI327733:SHT327733 RXM327733:RXX327733 RNQ327733:ROB327733 RDU327733:REF327733 QTY327733:QUJ327733 QKC327733:QKN327733 QAG327733:QAR327733 PQK327733:PQV327733 PGO327733:PGZ327733 OWS327733:OXD327733 OMW327733:ONH327733 ODA327733:ODL327733 NTE327733:NTP327733 NJI327733:NJT327733 MZM327733:MZX327733 MPQ327733:MQB327733 MFU327733:MGF327733 LVY327733:LWJ327733 LMC327733:LMN327733 LCG327733:LCR327733 KSK327733:KSV327733 KIO327733:KIZ327733 JYS327733:JZD327733 JOW327733:JPH327733 JFA327733:JFL327733 IVE327733:IVP327733 ILI327733:ILT327733 IBM327733:IBX327733 HRQ327733:HSB327733 HHU327733:HIF327733 GXY327733:GYJ327733 GOC327733:GON327733 GEG327733:GER327733 FUK327733:FUV327733 FKO327733:FKZ327733 FAS327733:FBD327733 EQW327733:ERH327733 EHA327733:EHL327733 DXE327733:DXP327733 DNI327733:DNT327733 DDM327733:DDX327733 CTQ327733:CUB327733 CJU327733:CKF327733 BZY327733:CAJ327733 BQC327733:BQN327733 BGG327733:BGR327733 AWK327733:AWV327733 AMO327733:AMZ327733 ACS327733:ADD327733 SW327733:TH327733 JA327733:JL327733 E327733:P327733 WVM262197:WVX262197 WLQ262197:WMB262197 WBU262197:WCF262197 VRY262197:VSJ262197 VIC262197:VIN262197 UYG262197:UYR262197 UOK262197:UOV262197 UEO262197:UEZ262197 TUS262197:TVD262197 TKW262197:TLH262197 TBA262197:TBL262197 SRE262197:SRP262197 SHI262197:SHT262197 RXM262197:RXX262197 RNQ262197:ROB262197 RDU262197:REF262197 QTY262197:QUJ262197 QKC262197:QKN262197 QAG262197:QAR262197 PQK262197:PQV262197 PGO262197:PGZ262197 OWS262197:OXD262197 OMW262197:ONH262197 ODA262197:ODL262197 NTE262197:NTP262197 NJI262197:NJT262197 MZM262197:MZX262197 MPQ262197:MQB262197 MFU262197:MGF262197 LVY262197:LWJ262197 LMC262197:LMN262197 LCG262197:LCR262197 KSK262197:KSV262197 KIO262197:KIZ262197 JYS262197:JZD262197 JOW262197:JPH262197 JFA262197:JFL262197 IVE262197:IVP262197 ILI262197:ILT262197 IBM262197:IBX262197 HRQ262197:HSB262197 HHU262197:HIF262197 GXY262197:GYJ262197 GOC262197:GON262197 GEG262197:GER262197 FUK262197:FUV262197 FKO262197:FKZ262197 FAS262197:FBD262197 EQW262197:ERH262197 EHA262197:EHL262197 DXE262197:DXP262197 DNI262197:DNT262197 DDM262197:DDX262197 CTQ262197:CUB262197 CJU262197:CKF262197 BZY262197:CAJ262197 BQC262197:BQN262197 BGG262197:BGR262197 AWK262197:AWV262197 AMO262197:AMZ262197 ACS262197:ADD262197 SW262197:TH262197 JA262197:JL262197 E262197:P262197 WVM196661:WVX196661 WLQ196661:WMB196661 WBU196661:WCF196661 VRY196661:VSJ196661 VIC196661:VIN196661 UYG196661:UYR196661 UOK196661:UOV196661 UEO196661:UEZ196661 TUS196661:TVD196661 TKW196661:TLH196661 TBA196661:TBL196661 SRE196661:SRP196661 SHI196661:SHT196661 RXM196661:RXX196661 RNQ196661:ROB196661 RDU196661:REF196661 QTY196661:QUJ196661 QKC196661:QKN196661 QAG196661:QAR196661 PQK196661:PQV196661 PGO196661:PGZ196661 OWS196661:OXD196661 OMW196661:ONH196661 ODA196661:ODL196661 NTE196661:NTP196661 NJI196661:NJT196661 MZM196661:MZX196661 MPQ196661:MQB196661 MFU196661:MGF196661 LVY196661:LWJ196661 LMC196661:LMN196661 LCG196661:LCR196661 KSK196661:KSV196661 KIO196661:KIZ196661 JYS196661:JZD196661 JOW196661:JPH196661 JFA196661:JFL196661 IVE196661:IVP196661 ILI196661:ILT196661 IBM196661:IBX196661 HRQ196661:HSB196661 HHU196661:HIF196661 GXY196661:GYJ196661 GOC196661:GON196661 GEG196661:GER196661 FUK196661:FUV196661 FKO196661:FKZ196661 FAS196661:FBD196661 EQW196661:ERH196661 EHA196661:EHL196661 DXE196661:DXP196661 DNI196661:DNT196661 DDM196661:DDX196661 CTQ196661:CUB196661 CJU196661:CKF196661 BZY196661:CAJ196661 BQC196661:BQN196661 BGG196661:BGR196661 AWK196661:AWV196661 AMO196661:AMZ196661 ACS196661:ADD196661 SW196661:TH196661 JA196661:JL196661 E196661:P196661 WVM131125:WVX131125 WLQ131125:WMB131125 WBU131125:WCF131125 VRY131125:VSJ131125 VIC131125:VIN131125 UYG131125:UYR131125 UOK131125:UOV131125 UEO131125:UEZ131125 TUS131125:TVD131125 TKW131125:TLH131125 TBA131125:TBL131125 SRE131125:SRP131125 SHI131125:SHT131125 RXM131125:RXX131125 RNQ131125:ROB131125 RDU131125:REF131125 QTY131125:QUJ131125 QKC131125:QKN131125 QAG131125:QAR131125 PQK131125:PQV131125 PGO131125:PGZ131125 OWS131125:OXD131125 OMW131125:ONH131125 ODA131125:ODL131125 NTE131125:NTP131125 NJI131125:NJT131125 MZM131125:MZX131125 MPQ131125:MQB131125 MFU131125:MGF131125 LVY131125:LWJ131125 LMC131125:LMN131125 LCG131125:LCR131125 KSK131125:KSV131125 KIO131125:KIZ131125 JYS131125:JZD131125 JOW131125:JPH131125 JFA131125:JFL131125 IVE131125:IVP131125 ILI131125:ILT131125 IBM131125:IBX131125 HRQ131125:HSB131125 HHU131125:HIF131125 GXY131125:GYJ131125 GOC131125:GON131125 GEG131125:GER131125 FUK131125:FUV131125 FKO131125:FKZ131125 FAS131125:FBD131125 EQW131125:ERH131125 EHA131125:EHL131125 DXE131125:DXP131125 DNI131125:DNT131125 DDM131125:DDX131125 CTQ131125:CUB131125 CJU131125:CKF131125 BZY131125:CAJ131125 BQC131125:BQN131125 BGG131125:BGR131125 AWK131125:AWV131125 AMO131125:AMZ131125 ACS131125:ADD131125 SW131125:TH131125 JA131125:JL131125 E131125:P131125 WVM65589:WVX65589 WLQ65589:WMB65589 WBU65589:WCF65589 VRY65589:VSJ65589 VIC65589:VIN65589 UYG65589:UYR65589 UOK65589:UOV65589 UEO65589:UEZ65589 TUS65589:TVD65589 TKW65589:TLH65589 TBA65589:TBL65589 SRE65589:SRP65589 SHI65589:SHT65589 RXM65589:RXX65589 RNQ65589:ROB65589 RDU65589:REF65589 QTY65589:QUJ65589 QKC65589:QKN65589 QAG65589:QAR65589 PQK65589:PQV65589 PGO65589:PGZ65589 OWS65589:OXD65589 OMW65589:ONH65589 ODA65589:ODL65589 NTE65589:NTP65589 NJI65589:NJT65589 MZM65589:MZX65589 MPQ65589:MQB65589 MFU65589:MGF65589 LVY65589:LWJ65589 LMC65589:LMN65589 LCG65589:LCR65589 KSK65589:KSV65589 KIO65589:KIZ65589 JYS65589:JZD65589 JOW65589:JPH65589 JFA65589:JFL65589 IVE65589:IVP65589 ILI65589:ILT65589 IBM65589:IBX65589 HRQ65589:HSB65589 HHU65589:HIF65589 GXY65589:GYJ65589 GOC65589:GON65589 GEG65589:GER65589 FUK65589:FUV65589 FKO65589:FKZ65589 FAS65589:FBD65589 EQW65589:ERH65589 EHA65589:EHL65589 DXE65589:DXP65589 DNI65589:DNT65589 DDM65589:DDX65589 CTQ65589:CUB65589 CJU65589:CKF65589 BZY65589:CAJ65589 BQC65589:BQN65589 BGG65589:BGR65589 AWK65589:AWV65589 AMO65589:AMZ65589 ACS65589:ADD65589 SW65589:TH65589 JA65589:JL65589 E65589:P65589 WVM53:WVX53 WLQ53:WMB53 WBU53:WCF53 VRY53:VSJ53 VIC53:VIN53 UYG53:UYR53 UOK53:UOV53 UEO53:UEZ53 TUS53:TVD53 TKW53:TLH53 TBA53:TBL53 SRE53:SRP53 SHI53:SHT53 RXM53:RXX53 RNQ53:ROB53 RDU53:REF53 QTY53:QUJ53 QKC53:QKN53 QAG53:QAR53 PQK53:PQV53 PGO53:PGZ53 OWS53:OXD53 OMW53:ONH53 ODA53:ODL53 NTE53:NTP53 NJI53:NJT53 MZM53:MZX53 MPQ53:MQB53 MFU53:MGF53 LVY53:LWJ53 LMC53:LMN53 LCG53:LCR53 KSK53:KSV53 KIO53:KIZ53 JYS53:JZD53 JOW53:JPH53 JFA53:JFL53 IVE53:IVP53 ILI53:ILT53 IBM53:IBX53 HRQ53:HSB53 HHU53:HIF53 GXY53:GYJ53 GOC53:GON53 GEG53:GER53 FUK53:FUV53 FKO53:FKZ53 FAS53:FBD53 EQW53:ERH53 EHA53:EHL53 DXE53:DXP53 DNI53:DNT53 DDM53:DDX53 CTQ53:CUB53 CJU53:CKF53 BZY53:CAJ53 BQC53:BQN53 BGG53:BGR53 AWK53:AWV53 AMO53:AMZ53 ACS53:ADD53 SW53:TH53">
      <formula1>$T$53:$V$53</formula1>
    </dataValidation>
    <dataValidation type="list" allowBlank="1" showInputMessage="1" showErrorMessage="1" sqref="JA54:JL54 WVM983094:WVX983094 WLQ983094:WMB983094 WBU983094:WCF983094 VRY983094:VSJ983094 VIC983094:VIN983094 UYG983094:UYR983094 UOK983094:UOV983094 UEO983094:UEZ983094 TUS983094:TVD983094 TKW983094:TLH983094 TBA983094:TBL983094 SRE983094:SRP983094 SHI983094:SHT983094 RXM983094:RXX983094 RNQ983094:ROB983094 RDU983094:REF983094 QTY983094:QUJ983094 QKC983094:QKN983094 QAG983094:QAR983094 PQK983094:PQV983094 PGO983094:PGZ983094 OWS983094:OXD983094 OMW983094:ONH983094 ODA983094:ODL983094 NTE983094:NTP983094 NJI983094:NJT983094 MZM983094:MZX983094 MPQ983094:MQB983094 MFU983094:MGF983094 LVY983094:LWJ983094 LMC983094:LMN983094 LCG983094:LCR983094 KSK983094:KSV983094 KIO983094:KIZ983094 JYS983094:JZD983094 JOW983094:JPH983094 JFA983094:JFL983094 IVE983094:IVP983094 ILI983094:ILT983094 IBM983094:IBX983094 HRQ983094:HSB983094 HHU983094:HIF983094 GXY983094:GYJ983094 GOC983094:GON983094 GEG983094:GER983094 FUK983094:FUV983094 FKO983094:FKZ983094 FAS983094:FBD983094 EQW983094:ERH983094 EHA983094:EHL983094 DXE983094:DXP983094 DNI983094:DNT983094 DDM983094:DDX983094 CTQ983094:CUB983094 CJU983094:CKF983094 BZY983094:CAJ983094 BQC983094:BQN983094 BGG983094:BGR983094 AWK983094:AWV983094 AMO983094:AMZ983094 ACS983094:ADD983094 SW983094:TH983094 JA983094:JL983094 E983094:P983094 WVM917558:WVX917558 WLQ917558:WMB917558 WBU917558:WCF917558 VRY917558:VSJ917558 VIC917558:VIN917558 UYG917558:UYR917558 UOK917558:UOV917558 UEO917558:UEZ917558 TUS917558:TVD917558 TKW917558:TLH917558 TBA917558:TBL917558 SRE917558:SRP917558 SHI917558:SHT917558 RXM917558:RXX917558 RNQ917558:ROB917558 RDU917558:REF917558 QTY917558:QUJ917558 QKC917558:QKN917558 QAG917558:QAR917558 PQK917558:PQV917558 PGO917558:PGZ917558 OWS917558:OXD917558 OMW917558:ONH917558 ODA917558:ODL917558 NTE917558:NTP917558 NJI917558:NJT917558 MZM917558:MZX917558 MPQ917558:MQB917558 MFU917558:MGF917558 LVY917558:LWJ917558 LMC917558:LMN917558 LCG917558:LCR917558 KSK917558:KSV917558 KIO917558:KIZ917558 JYS917558:JZD917558 JOW917558:JPH917558 JFA917558:JFL917558 IVE917558:IVP917558 ILI917558:ILT917558 IBM917558:IBX917558 HRQ917558:HSB917558 HHU917558:HIF917558 GXY917558:GYJ917558 GOC917558:GON917558 GEG917558:GER917558 FUK917558:FUV917558 FKO917558:FKZ917558 FAS917558:FBD917558 EQW917558:ERH917558 EHA917558:EHL917558 DXE917558:DXP917558 DNI917558:DNT917558 DDM917558:DDX917558 CTQ917558:CUB917558 CJU917558:CKF917558 BZY917558:CAJ917558 BQC917558:BQN917558 BGG917558:BGR917558 AWK917558:AWV917558 AMO917558:AMZ917558 ACS917558:ADD917558 SW917558:TH917558 JA917558:JL917558 E917558:P917558 WVM852022:WVX852022 WLQ852022:WMB852022 WBU852022:WCF852022 VRY852022:VSJ852022 VIC852022:VIN852022 UYG852022:UYR852022 UOK852022:UOV852022 UEO852022:UEZ852022 TUS852022:TVD852022 TKW852022:TLH852022 TBA852022:TBL852022 SRE852022:SRP852022 SHI852022:SHT852022 RXM852022:RXX852022 RNQ852022:ROB852022 RDU852022:REF852022 QTY852022:QUJ852022 QKC852022:QKN852022 QAG852022:QAR852022 PQK852022:PQV852022 PGO852022:PGZ852022 OWS852022:OXD852022 OMW852022:ONH852022 ODA852022:ODL852022 NTE852022:NTP852022 NJI852022:NJT852022 MZM852022:MZX852022 MPQ852022:MQB852022 MFU852022:MGF852022 LVY852022:LWJ852022 LMC852022:LMN852022 LCG852022:LCR852022 KSK852022:KSV852022 KIO852022:KIZ852022 JYS852022:JZD852022 JOW852022:JPH852022 JFA852022:JFL852022 IVE852022:IVP852022 ILI852022:ILT852022 IBM852022:IBX852022 HRQ852022:HSB852022 HHU852022:HIF852022 GXY852022:GYJ852022 GOC852022:GON852022 GEG852022:GER852022 FUK852022:FUV852022 FKO852022:FKZ852022 FAS852022:FBD852022 EQW852022:ERH852022 EHA852022:EHL852022 DXE852022:DXP852022 DNI852022:DNT852022 DDM852022:DDX852022 CTQ852022:CUB852022 CJU852022:CKF852022 BZY852022:CAJ852022 BQC852022:BQN852022 BGG852022:BGR852022 AWK852022:AWV852022 AMO852022:AMZ852022 ACS852022:ADD852022 SW852022:TH852022 JA852022:JL852022 E852022:P852022 WVM786486:WVX786486 WLQ786486:WMB786486 WBU786486:WCF786486 VRY786486:VSJ786486 VIC786486:VIN786486 UYG786486:UYR786486 UOK786486:UOV786486 UEO786486:UEZ786486 TUS786486:TVD786486 TKW786486:TLH786486 TBA786486:TBL786486 SRE786486:SRP786486 SHI786486:SHT786486 RXM786486:RXX786486 RNQ786486:ROB786486 RDU786486:REF786486 QTY786486:QUJ786486 QKC786486:QKN786486 QAG786486:QAR786486 PQK786486:PQV786486 PGO786486:PGZ786486 OWS786486:OXD786486 OMW786486:ONH786486 ODA786486:ODL786486 NTE786486:NTP786486 NJI786486:NJT786486 MZM786486:MZX786486 MPQ786486:MQB786486 MFU786486:MGF786486 LVY786486:LWJ786486 LMC786486:LMN786486 LCG786486:LCR786486 KSK786486:KSV786486 KIO786486:KIZ786486 JYS786486:JZD786486 JOW786486:JPH786486 JFA786486:JFL786486 IVE786486:IVP786486 ILI786486:ILT786486 IBM786486:IBX786486 HRQ786486:HSB786486 HHU786486:HIF786486 GXY786486:GYJ786486 GOC786486:GON786486 GEG786486:GER786486 FUK786486:FUV786486 FKO786486:FKZ786486 FAS786486:FBD786486 EQW786486:ERH786486 EHA786486:EHL786486 DXE786486:DXP786486 DNI786486:DNT786486 DDM786486:DDX786486 CTQ786486:CUB786486 CJU786486:CKF786486 BZY786486:CAJ786486 BQC786486:BQN786486 BGG786486:BGR786486 AWK786486:AWV786486 AMO786486:AMZ786486 ACS786486:ADD786486 SW786486:TH786486 JA786486:JL786486 E786486:P786486 WVM720950:WVX720950 WLQ720950:WMB720950 WBU720950:WCF720950 VRY720950:VSJ720950 VIC720950:VIN720950 UYG720950:UYR720950 UOK720950:UOV720950 UEO720950:UEZ720950 TUS720950:TVD720950 TKW720950:TLH720950 TBA720950:TBL720950 SRE720950:SRP720950 SHI720950:SHT720950 RXM720950:RXX720950 RNQ720950:ROB720950 RDU720950:REF720950 QTY720950:QUJ720950 QKC720950:QKN720950 QAG720950:QAR720950 PQK720950:PQV720950 PGO720950:PGZ720950 OWS720950:OXD720950 OMW720950:ONH720950 ODA720950:ODL720950 NTE720950:NTP720950 NJI720950:NJT720950 MZM720950:MZX720950 MPQ720950:MQB720950 MFU720950:MGF720950 LVY720950:LWJ720950 LMC720950:LMN720950 LCG720950:LCR720950 KSK720950:KSV720950 KIO720950:KIZ720950 JYS720950:JZD720950 JOW720950:JPH720950 JFA720950:JFL720950 IVE720950:IVP720950 ILI720950:ILT720950 IBM720950:IBX720950 HRQ720950:HSB720950 HHU720950:HIF720950 GXY720950:GYJ720950 GOC720950:GON720950 GEG720950:GER720950 FUK720950:FUV720950 FKO720950:FKZ720950 FAS720950:FBD720950 EQW720950:ERH720950 EHA720950:EHL720950 DXE720950:DXP720950 DNI720950:DNT720950 DDM720950:DDX720950 CTQ720950:CUB720950 CJU720950:CKF720950 BZY720950:CAJ720950 BQC720950:BQN720950 BGG720950:BGR720950 AWK720950:AWV720950 AMO720950:AMZ720950 ACS720950:ADD720950 SW720950:TH720950 JA720950:JL720950 E720950:P720950 WVM655414:WVX655414 WLQ655414:WMB655414 WBU655414:WCF655414 VRY655414:VSJ655414 VIC655414:VIN655414 UYG655414:UYR655414 UOK655414:UOV655414 UEO655414:UEZ655414 TUS655414:TVD655414 TKW655414:TLH655414 TBA655414:TBL655414 SRE655414:SRP655414 SHI655414:SHT655414 RXM655414:RXX655414 RNQ655414:ROB655414 RDU655414:REF655414 QTY655414:QUJ655414 QKC655414:QKN655414 QAG655414:QAR655414 PQK655414:PQV655414 PGO655414:PGZ655414 OWS655414:OXD655414 OMW655414:ONH655414 ODA655414:ODL655414 NTE655414:NTP655414 NJI655414:NJT655414 MZM655414:MZX655414 MPQ655414:MQB655414 MFU655414:MGF655414 LVY655414:LWJ655414 LMC655414:LMN655414 LCG655414:LCR655414 KSK655414:KSV655414 KIO655414:KIZ655414 JYS655414:JZD655414 JOW655414:JPH655414 JFA655414:JFL655414 IVE655414:IVP655414 ILI655414:ILT655414 IBM655414:IBX655414 HRQ655414:HSB655414 HHU655414:HIF655414 GXY655414:GYJ655414 GOC655414:GON655414 GEG655414:GER655414 FUK655414:FUV655414 FKO655414:FKZ655414 FAS655414:FBD655414 EQW655414:ERH655414 EHA655414:EHL655414 DXE655414:DXP655414 DNI655414:DNT655414 DDM655414:DDX655414 CTQ655414:CUB655414 CJU655414:CKF655414 BZY655414:CAJ655414 BQC655414:BQN655414 BGG655414:BGR655414 AWK655414:AWV655414 AMO655414:AMZ655414 ACS655414:ADD655414 SW655414:TH655414 JA655414:JL655414 E655414:P655414 WVM589878:WVX589878 WLQ589878:WMB589878 WBU589878:WCF589878 VRY589878:VSJ589878 VIC589878:VIN589878 UYG589878:UYR589878 UOK589878:UOV589878 UEO589878:UEZ589878 TUS589878:TVD589878 TKW589878:TLH589878 TBA589878:TBL589878 SRE589878:SRP589878 SHI589878:SHT589878 RXM589878:RXX589878 RNQ589878:ROB589878 RDU589878:REF589878 QTY589878:QUJ589878 QKC589878:QKN589878 QAG589878:QAR589878 PQK589878:PQV589878 PGO589878:PGZ589878 OWS589878:OXD589878 OMW589878:ONH589878 ODA589878:ODL589878 NTE589878:NTP589878 NJI589878:NJT589878 MZM589878:MZX589878 MPQ589878:MQB589878 MFU589878:MGF589878 LVY589878:LWJ589878 LMC589878:LMN589878 LCG589878:LCR589878 KSK589878:KSV589878 KIO589878:KIZ589878 JYS589878:JZD589878 JOW589878:JPH589878 JFA589878:JFL589878 IVE589878:IVP589878 ILI589878:ILT589878 IBM589878:IBX589878 HRQ589878:HSB589878 HHU589878:HIF589878 GXY589878:GYJ589878 GOC589878:GON589878 GEG589878:GER589878 FUK589878:FUV589878 FKO589878:FKZ589878 FAS589878:FBD589878 EQW589878:ERH589878 EHA589878:EHL589878 DXE589878:DXP589878 DNI589878:DNT589878 DDM589878:DDX589878 CTQ589878:CUB589878 CJU589878:CKF589878 BZY589878:CAJ589878 BQC589878:BQN589878 BGG589878:BGR589878 AWK589878:AWV589878 AMO589878:AMZ589878 ACS589878:ADD589878 SW589878:TH589878 JA589878:JL589878 E589878:P589878 WVM524342:WVX524342 WLQ524342:WMB524342 WBU524342:WCF524342 VRY524342:VSJ524342 VIC524342:VIN524342 UYG524342:UYR524342 UOK524342:UOV524342 UEO524342:UEZ524342 TUS524342:TVD524342 TKW524342:TLH524342 TBA524342:TBL524342 SRE524342:SRP524342 SHI524342:SHT524342 RXM524342:RXX524342 RNQ524342:ROB524342 RDU524342:REF524342 QTY524342:QUJ524342 QKC524342:QKN524342 QAG524342:QAR524342 PQK524342:PQV524342 PGO524342:PGZ524342 OWS524342:OXD524342 OMW524342:ONH524342 ODA524342:ODL524342 NTE524342:NTP524342 NJI524342:NJT524342 MZM524342:MZX524342 MPQ524342:MQB524342 MFU524342:MGF524342 LVY524342:LWJ524342 LMC524342:LMN524342 LCG524342:LCR524342 KSK524342:KSV524342 KIO524342:KIZ524342 JYS524342:JZD524342 JOW524342:JPH524342 JFA524342:JFL524342 IVE524342:IVP524342 ILI524342:ILT524342 IBM524342:IBX524342 HRQ524342:HSB524342 HHU524342:HIF524342 GXY524342:GYJ524342 GOC524342:GON524342 GEG524342:GER524342 FUK524342:FUV524342 FKO524342:FKZ524342 FAS524342:FBD524342 EQW524342:ERH524342 EHA524342:EHL524342 DXE524342:DXP524342 DNI524342:DNT524342 DDM524342:DDX524342 CTQ524342:CUB524342 CJU524342:CKF524342 BZY524342:CAJ524342 BQC524342:BQN524342 BGG524342:BGR524342 AWK524342:AWV524342 AMO524342:AMZ524342 ACS524342:ADD524342 SW524342:TH524342 JA524342:JL524342 E524342:P524342 WVM458806:WVX458806 WLQ458806:WMB458806 WBU458806:WCF458806 VRY458806:VSJ458806 VIC458806:VIN458806 UYG458806:UYR458806 UOK458806:UOV458806 UEO458806:UEZ458806 TUS458806:TVD458806 TKW458806:TLH458806 TBA458806:TBL458806 SRE458806:SRP458806 SHI458806:SHT458806 RXM458806:RXX458806 RNQ458806:ROB458806 RDU458806:REF458806 QTY458806:QUJ458806 QKC458806:QKN458806 QAG458806:QAR458806 PQK458806:PQV458806 PGO458806:PGZ458806 OWS458806:OXD458806 OMW458806:ONH458806 ODA458806:ODL458806 NTE458806:NTP458806 NJI458806:NJT458806 MZM458806:MZX458806 MPQ458806:MQB458806 MFU458806:MGF458806 LVY458806:LWJ458806 LMC458806:LMN458806 LCG458806:LCR458806 KSK458806:KSV458806 KIO458806:KIZ458806 JYS458806:JZD458806 JOW458806:JPH458806 JFA458806:JFL458806 IVE458806:IVP458806 ILI458806:ILT458806 IBM458806:IBX458806 HRQ458806:HSB458806 HHU458806:HIF458806 GXY458806:GYJ458806 GOC458806:GON458806 GEG458806:GER458806 FUK458806:FUV458806 FKO458806:FKZ458806 FAS458806:FBD458806 EQW458806:ERH458806 EHA458806:EHL458806 DXE458806:DXP458806 DNI458806:DNT458806 DDM458806:DDX458806 CTQ458806:CUB458806 CJU458806:CKF458806 BZY458806:CAJ458806 BQC458806:BQN458806 BGG458806:BGR458806 AWK458806:AWV458806 AMO458806:AMZ458806 ACS458806:ADD458806 SW458806:TH458806 JA458806:JL458806 E458806:P458806 WVM393270:WVX393270 WLQ393270:WMB393270 WBU393270:WCF393270 VRY393270:VSJ393270 VIC393270:VIN393270 UYG393270:UYR393270 UOK393270:UOV393270 UEO393270:UEZ393270 TUS393270:TVD393270 TKW393270:TLH393270 TBA393270:TBL393270 SRE393270:SRP393270 SHI393270:SHT393270 RXM393270:RXX393270 RNQ393270:ROB393270 RDU393270:REF393270 QTY393270:QUJ393270 QKC393270:QKN393270 QAG393270:QAR393270 PQK393270:PQV393270 PGO393270:PGZ393270 OWS393270:OXD393270 OMW393270:ONH393270 ODA393270:ODL393270 NTE393270:NTP393270 NJI393270:NJT393270 MZM393270:MZX393270 MPQ393270:MQB393270 MFU393270:MGF393270 LVY393270:LWJ393270 LMC393270:LMN393270 LCG393270:LCR393270 KSK393270:KSV393270 KIO393270:KIZ393270 JYS393270:JZD393270 JOW393270:JPH393270 JFA393270:JFL393270 IVE393270:IVP393270 ILI393270:ILT393270 IBM393270:IBX393270 HRQ393270:HSB393270 HHU393270:HIF393270 GXY393270:GYJ393270 GOC393270:GON393270 GEG393270:GER393270 FUK393270:FUV393270 FKO393270:FKZ393270 FAS393270:FBD393270 EQW393270:ERH393270 EHA393270:EHL393270 DXE393270:DXP393270 DNI393270:DNT393270 DDM393270:DDX393270 CTQ393270:CUB393270 CJU393270:CKF393270 BZY393270:CAJ393270 BQC393270:BQN393270 BGG393270:BGR393270 AWK393270:AWV393270 AMO393270:AMZ393270 ACS393270:ADD393270 SW393270:TH393270 JA393270:JL393270 E393270:P393270 WVM327734:WVX327734 WLQ327734:WMB327734 WBU327734:WCF327734 VRY327734:VSJ327734 VIC327734:VIN327734 UYG327734:UYR327734 UOK327734:UOV327734 UEO327734:UEZ327734 TUS327734:TVD327734 TKW327734:TLH327734 TBA327734:TBL327734 SRE327734:SRP327734 SHI327734:SHT327734 RXM327734:RXX327734 RNQ327734:ROB327734 RDU327734:REF327734 QTY327734:QUJ327734 QKC327734:QKN327734 QAG327734:QAR327734 PQK327734:PQV327734 PGO327734:PGZ327734 OWS327734:OXD327734 OMW327734:ONH327734 ODA327734:ODL327734 NTE327734:NTP327734 NJI327734:NJT327734 MZM327734:MZX327734 MPQ327734:MQB327734 MFU327734:MGF327734 LVY327734:LWJ327734 LMC327734:LMN327734 LCG327734:LCR327734 KSK327734:KSV327734 KIO327734:KIZ327734 JYS327734:JZD327734 JOW327734:JPH327734 JFA327734:JFL327734 IVE327734:IVP327734 ILI327734:ILT327734 IBM327734:IBX327734 HRQ327734:HSB327734 HHU327734:HIF327734 GXY327734:GYJ327734 GOC327734:GON327734 GEG327734:GER327734 FUK327734:FUV327734 FKO327734:FKZ327734 FAS327734:FBD327734 EQW327734:ERH327734 EHA327734:EHL327734 DXE327734:DXP327734 DNI327734:DNT327734 DDM327734:DDX327734 CTQ327734:CUB327734 CJU327734:CKF327734 BZY327734:CAJ327734 BQC327734:BQN327734 BGG327734:BGR327734 AWK327734:AWV327734 AMO327734:AMZ327734 ACS327734:ADD327734 SW327734:TH327734 JA327734:JL327734 E327734:P327734 WVM262198:WVX262198 WLQ262198:WMB262198 WBU262198:WCF262198 VRY262198:VSJ262198 VIC262198:VIN262198 UYG262198:UYR262198 UOK262198:UOV262198 UEO262198:UEZ262198 TUS262198:TVD262198 TKW262198:TLH262198 TBA262198:TBL262198 SRE262198:SRP262198 SHI262198:SHT262198 RXM262198:RXX262198 RNQ262198:ROB262198 RDU262198:REF262198 QTY262198:QUJ262198 QKC262198:QKN262198 QAG262198:QAR262198 PQK262198:PQV262198 PGO262198:PGZ262198 OWS262198:OXD262198 OMW262198:ONH262198 ODA262198:ODL262198 NTE262198:NTP262198 NJI262198:NJT262198 MZM262198:MZX262198 MPQ262198:MQB262198 MFU262198:MGF262198 LVY262198:LWJ262198 LMC262198:LMN262198 LCG262198:LCR262198 KSK262198:KSV262198 KIO262198:KIZ262198 JYS262198:JZD262198 JOW262198:JPH262198 JFA262198:JFL262198 IVE262198:IVP262198 ILI262198:ILT262198 IBM262198:IBX262198 HRQ262198:HSB262198 HHU262198:HIF262198 GXY262198:GYJ262198 GOC262198:GON262198 GEG262198:GER262198 FUK262198:FUV262198 FKO262198:FKZ262198 FAS262198:FBD262198 EQW262198:ERH262198 EHA262198:EHL262198 DXE262198:DXP262198 DNI262198:DNT262198 DDM262198:DDX262198 CTQ262198:CUB262198 CJU262198:CKF262198 BZY262198:CAJ262198 BQC262198:BQN262198 BGG262198:BGR262198 AWK262198:AWV262198 AMO262198:AMZ262198 ACS262198:ADD262198 SW262198:TH262198 JA262198:JL262198 E262198:P262198 WVM196662:WVX196662 WLQ196662:WMB196662 WBU196662:WCF196662 VRY196662:VSJ196662 VIC196662:VIN196662 UYG196662:UYR196662 UOK196662:UOV196662 UEO196662:UEZ196662 TUS196662:TVD196662 TKW196662:TLH196662 TBA196662:TBL196662 SRE196662:SRP196662 SHI196662:SHT196662 RXM196662:RXX196662 RNQ196662:ROB196662 RDU196662:REF196662 QTY196662:QUJ196662 QKC196662:QKN196662 QAG196662:QAR196662 PQK196662:PQV196662 PGO196662:PGZ196662 OWS196662:OXD196662 OMW196662:ONH196662 ODA196662:ODL196662 NTE196662:NTP196662 NJI196662:NJT196662 MZM196662:MZX196662 MPQ196662:MQB196662 MFU196662:MGF196662 LVY196662:LWJ196662 LMC196662:LMN196662 LCG196662:LCR196662 KSK196662:KSV196662 KIO196662:KIZ196662 JYS196662:JZD196662 JOW196662:JPH196662 JFA196662:JFL196662 IVE196662:IVP196662 ILI196662:ILT196662 IBM196662:IBX196662 HRQ196662:HSB196662 HHU196662:HIF196662 GXY196662:GYJ196662 GOC196662:GON196662 GEG196662:GER196662 FUK196662:FUV196662 FKO196662:FKZ196662 FAS196662:FBD196662 EQW196662:ERH196662 EHA196662:EHL196662 DXE196662:DXP196662 DNI196662:DNT196662 DDM196662:DDX196662 CTQ196662:CUB196662 CJU196662:CKF196662 BZY196662:CAJ196662 BQC196662:BQN196662 BGG196662:BGR196662 AWK196662:AWV196662 AMO196662:AMZ196662 ACS196662:ADD196662 SW196662:TH196662 JA196662:JL196662 E196662:P196662 WVM131126:WVX131126 WLQ131126:WMB131126 WBU131126:WCF131126 VRY131126:VSJ131126 VIC131126:VIN131126 UYG131126:UYR131126 UOK131126:UOV131126 UEO131126:UEZ131126 TUS131126:TVD131126 TKW131126:TLH131126 TBA131126:TBL131126 SRE131126:SRP131126 SHI131126:SHT131126 RXM131126:RXX131126 RNQ131126:ROB131126 RDU131126:REF131126 QTY131126:QUJ131126 QKC131126:QKN131126 QAG131126:QAR131126 PQK131126:PQV131126 PGO131126:PGZ131126 OWS131126:OXD131126 OMW131126:ONH131126 ODA131126:ODL131126 NTE131126:NTP131126 NJI131126:NJT131126 MZM131126:MZX131126 MPQ131126:MQB131126 MFU131126:MGF131126 LVY131126:LWJ131126 LMC131126:LMN131126 LCG131126:LCR131126 KSK131126:KSV131126 KIO131126:KIZ131126 JYS131126:JZD131126 JOW131126:JPH131126 JFA131126:JFL131126 IVE131126:IVP131126 ILI131126:ILT131126 IBM131126:IBX131126 HRQ131126:HSB131126 HHU131126:HIF131126 GXY131126:GYJ131126 GOC131126:GON131126 GEG131126:GER131126 FUK131126:FUV131126 FKO131126:FKZ131126 FAS131126:FBD131126 EQW131126:ERH131126 EHA131126:EHL131126 DXE131126:DXP131126 DNI131126:DNT131126 DDM131126:DDX131126 CTQ131126:CUB131126 CJU131126:CKF131126 BZY131126:CAJ131126 BQC131126:BQN131126 BGG131126:BGR131126 AWK131126:AWV131126 AMO131126:AMZ131126 ACS131126:ADD131126 SW131126:TH131126 JA131126:JL131126 E131126:P131126 WVM65590:WVX65590 WLQ65590:WMB65590 WBU65590:WCF65590 VRY65590:VSJ65590 VIC65590:VIN65590 UYG65590:UYR65590 UOK65590:UOV65590 UEO65590:UEZ65590 TUS65590:TVD65590 TKW65590:TLH65590 TBA65590:TBL65590 SRE65590:SRP65590 SHI65590:SHT65590 RXM65590:RXX65590 RNQ65590:ROB65590 RDU65590:REF65590 QTY65590:QUJ65590 QKC65590:QKN65590 QAG65590:QAR65590 PQK65590:PQV65590 PGO65590:PGZ65590 OWS65590:OXD65590 OMW65590:ONH65590 ODA65590:ODL65590 NTE65590:NTP65590 NJI65590:NJT65590 MZM65590:MZX65590 MPQ65590:MQB65590 MFU65590:MGF65590 LVY65590:LWJ65590 LMC65590:LMN65590 LCG65590:LCR65590 KSK65590:KSV65590 KIO65590:KIZ65590 JYS65590:JZD65590 JOW65590:JPH65590 JFA65590:JFL65590 IVE65590:IVP65590 ILI65590:ILT65590 IBM65590:IBX65590 HRQ65590:HSB65590 HHU65590:HIF65590 GXY65590:GYJ65590 GOC65590:GON65590 GEG65590:GER65590 FUK65590:FUV65590 FKO65590:FKZ65590 FAS65590:FBD65590 EQW65590:ERH65590 EHA65590:EHL65590 DXE65590:DXP65590 DNI65590:DNT65590 DDM65590:DDX65590 CTQ65590:CUB65590 CJU65590:CKF65590 BZY65590:CAJ65590 BQC65590:BQN65590 BGG65590:BGR65590 AWK65590:AWV65590 AMO65590:AMZ65590 ACS65590:ADD65590 SW65590:TH65590 JA65590:JL65590 E65590:P65590 WVM54:WVX54 WLQ54:WMB54 WBU54:WCF54 VRY54:VSJ54 VIC54:VIN54 UYG54:UYR54 UOK54:UOV54 UEO54:UEZ54 TUS54:TVD54 TKW54:TLH54 TBA54:TBL54 SRE54:SRP54 SHI54:SHT54 RXM54:RXX54 RNQ54:ROB54 RDU54:REF54 QTY54:QUJ54 QKC54:QKN54 QAG54:QAR54 PQK54:PQV54 PGO54:PGZ54 OWS54:OXD54 OMW54:ONH54 ODA54:ODL54 NTE54:NTP54 NJI54:NJT54 MZM54:MZX54 MPQ54:MQB54 MFU54:MGF54 LVY54:LWJ54 LMC54:LMN54 LCG54:LCR54 KSK54:KSV54 KIO54:KIZ54 JYS54:JZD54 JOW54:JPH54 JFA54:JFL54 IVE54:IVP54 ILI54:ILT54 IBM54:IBX54 HRQ54:HSB54 HHU54:HIF54 GXY54:GYJ54 GOC54:GON54 GEG54:GER54 FUK54:FUV54 FKO54:FKZ54 FAS54:FBD54 EQW54:ERH54 EHA54:EHL54 DXE54:DXP54 DNI54:DNT54 DDM54:DDX54 CTQ54:CUB54 CJU54:CKF54 BZY54:CAJ54 BQC54:BQN54 BGG54:BGR54 AWK54:AWV54 AMO54:AMZ54 ACS54:ADD54 SW54:TH54">
      <formula1>$T$54:$V$54</formula1>
    </dataValidation>
    <dataValidation type="list" allowBlank="1" showInputMessage="1" showErrorMessage="1" sqref="JA58:JL58 WVM983098:WVX983098 WLQ983098:WMB983098 WBU983098:WCF983098 VRY983098:VSJ983098 VIC983098:VIN983098 UYG983098:UYR983098 UOK983098:UOV983098 UEO983098:UEZ983098 TUS983098:TVD983098 TKW983098:TLH983098 TBA983098:TBL983098 SRE983098:SRP983098 SHI983098:SHT983098 RXM983098:RXX983098 RNQ983098:ROB983098 RDU983098:REF983098 QTY983098:QUJ983098 QKC983098:QKN983098 QAG983098:QAR983098 PQK983098:PQV983098 PGO983098:PGZ983098 OWS983098:OXD983098 OMW983098:ONH983098 ODA983098:ODL983098 NTE983098:NTP983098 NJI983098:NJT983098 MZM983098:MZX983098 MPQ983098:MQB983098 MFU983098:MGF983098 LVY983098:LWJ983098 LMC983098:LMN983098 LCG983098:LCR983098 KSK983098:KSV983098 KIO983098:KIZ983098 JYS983098:JZD983098 JOW983098:JPH983098 JFA983098:JFL983098 IVE983098:IVP983098 ILI983098:ILT983098 IBM983098:IBX983098 HRQ983098:HSB983098 HHU983098:HIF983098 GXY983098:GYJ983098 GOC983098:GON983098 GEG983098:GER983098 FUK983098:FUV983098 FKO983098:FKZ983098 FAS983098:FBD983098 EQW983098:ERH983098 EHA983098:EHL983098 DXE983098:DXP983098 DNI983098:DNT983098 DDM983098:DDX983098 CTQ983098:CUB983098 CJU983098:CKF983098 BZY983098:CAJ983098 BQC983098:BQN983098 BGG983098:BGR983098 AWK983098:AWV983098 AMO983098:AMZ983098 ACS983098:ADD983098 SW983098:TH983098 JA983098:JL983098 E983098:P983098 WVM917562:WVX917562 WLQ917562:WMB917562 WBU917562:WCF917562 VRY917562:VSJ917562 VIC917562:VIN917562 UYG917562:UYR917562 UOK917562:UOV917562 UEO917562:UEZ917562 TUS917562:TVD917562 TKW917562:TLH917562 TBA917562:TBL917562 SRE917562:SRP917562 SHI917562:SHT917562 RXM917562:RXX917562 RNQ917562:ROB917562 RDU917562:REF917562 QTY917562:QUJ917562 QKC917562:QKN917562 QAG917562:QAR917562 PQK917562:PQV917562 PGO917562:PGZ917562 OWS917562:OXD917562 OMW917562:ONH917562 ODA917562:ODL917562 NTE917562:NTP917562 NJI917562:NJT917562 MZM917562:MZX917562 MPQ917562:MQB917562 MFU917562:MGF917562 LVY917562:LWJ917562 LMC917562:LMN917562 LCG917562:LCR917562 KSK917562:KSV917562 KIO917562:KIZ917562 JYS917562:JZD917562 JOW917562:JPH917562 JFA917562:JFL917562 IVE917562:IVP917562 ILI917562:ILT917562 IBM917562:IBX917562 HRQ917562:HSB917562 HHU917562:HIF917562 GXY917562:GYJ917562 GOC917562:GON917562 GEG917562:GER917562 FUK917562:FUV917562 FKO917562:FKZ917562 FAS917562:FBD917562 EQW917562:ERH917562 EHA917562:EHL917562 DXE917562:DXP917562 DNI917562:DNT917562 DDM917562:DDX917562 CTQ917562:CUB917562 CJU917562:CKF917562 BZY917562:CAJ917562 BQC917562:BQN917562 BGG917562:BGR917562 AWK917562:AWV917562 AMO917562:AMZ917562 ACS917562:ADD917562 SW917562:TH917562 JA917562:JL917562 E917562:P917562 WVM852026:WVX852026 WLQ852026:WMB852026 WBU852026:WCF852026 VRY852026:VSJ852026 VIC852026:VIN852026 UYG852026:UYR852026 UOK852026:UOV852026 UEO852026:UEZ852026 TUS852026:TVD852026 TKW852026:TLH852026 TBA852026:TBL852026 SRE852026:SRP852026 SHI852026:SHT852026 RXM852026:RXX852026 RNQ852026:ROB852026 RDU852026:REF852026 QTY852026:QUJ852026 QKC852026:QKN852026 QAG852026:QAR852026 PQK852026:PQV852026 PGO852026:PGZ852026 OWS852026:OXD852026 OMW852026:ONH852026 ODA852026:ODL852026 NTE852026:NTP852026 NJI852026:NJT852026 MZM852026:MZX852026 MPQ852026:MQB852026 MFU852026:MGF852026 LVY852026:LWJ852026 LMC852026:LMN852026 LCG852026:LCR852026 KSK852026:KSV852026 KIO852026:KIZ852026 JYS852026:JZD852026 JOW852026:JPH852026 JFA852026:JFL852026 IVE852026:IVP852026 ILI852026:ILT852026 IBM852026:IBX852026 HRQ852026:HSB852026 HHU852026:HIF852026 GXY852026:GYJ852026 GOC852026:GON852026 GEG852026:GER852026 FUK852026:FUV852026 FKO852026:FKZ852026 FAS852026:FBD852026 EQW852026:ERH852026 EHA852026:EHL852026 DXE852026:DXP852026 DNI852026:DNT852026 DDM852026:DDX852026 CTQ852026:CUB852026 CJU852026:CKF852026 BZY852026:CAJ852026 BQC852026:BQN852026 BGG852026:BGR852026 AWK852026:AWV852026 AMO852026:AMZ852026 ACS852026:ADD852026 SW852026:TH852026 JA852026:JL852026 E852026:P852026 WVM786490:WVX786490 WLQ786490:WMB786490 WBU786490:WCF786490 VRY786490:VSJ786490 VIC786490:VIN786490 UYG786490:UYR786490 UOK786490:UOV786490 UEO786490:UEZ786490 TUS786490:TVD786490 TKW786490:TLH786490 TBA786490:TBL786490 SRE786490:SRP786490 SHI786490:SHT786490 RXM786490:RXX786490 RNQ786490:ROB786490 RDU786490:REF786490 QTY786490:QUJ786490 QKC786490:QKN786490 QAG786490:QAR786490 PQK786490:PQV786490 PGO786490:PGZ786490 OWS786490:OXD786490 OMW786490:ONH786490 ODA786490:ODL786490 NTE786490:NTP786490 NJI786490:NJT786490 MZM786490:MZX786490 MPQ786490:MQB786490 MFU786490:MGF786490 LVY786490:LWJ786490 LMC786490:LMN786490 LCG786490:LCR786490 KSK786490:KSV786490 KIO786490:KIZ786490 JYS786490:JZD786490 JOW786490:JPH786490 JFA786490:JFL786490 IVE786490:IVP786490 ILI786490:ILT786490 IBM786490:IBX786490 HRQ786490:HSB786490 HHU786490:HIF786490 GXY786490:GYJ786490 GOC786490:GON786490 GEG786490:GER786490 FUK786490:FUV786490 FKO786490:FKZ786490 FAS786490:FBD786490 EQW786490:ERH786490 EHA786490:EHL786490 DXE786490:DXP786490 DNI786490:DNT786490 DDM786490:DDX786490 CTQ786490:CUB786490 CJU786490:CKF786490 BZY786490:CAJ786490 BQC786490:BQN786490 BGG786490:BGR786490 AWK786490:AWV786490 AMO786490:AMZ786490 ACS786490:ADD786490 SW786490:TH786490 JA786490:JL786490 E786490:P786490 WVM720954:WVX720954 WLQ720954:WMB720954 WBU720954:WCF720954 VRY720954:VSJ720954 VIC720954:VIN720954 UYG720954:UYR720954 UOK720954:UOV720954 UEO720954:UEZ720954 TUS720954:TVD720954 TKW720954:TLH720954 TBA720954:TBL720954 SRE720954:SRP720954 SHI720954:SHT720954 RXM720954:RXX720954 RNQ720954:ROB720954 RDU720954:REF720954 QTY720954:QUJ720954 QKC720954:QKN720954 QAG720954:QAR720954 PQK720954:PQV720954 PGO720954:PGZ720954 OWS720954:OXD720954 OMW720954:ONH720954 ODA720954:ODL720954 NTE720954:NTP720954 NJI720954:NJT720954 MZM720954:MZX720954 MPQ720954:MQB720954 MFU720954:MGF720954 LVY720954:LWJ720954 LMC720954:LMN720954 LCG720954:LCR720954 KSK720954:KSV720954 KIO720954:KIZ720954 JYS720954:JZD720954 JOW720954:JPH720954 JFA720954:JFL720954 IVE720954:IVP720954 ILI720954:ILT720954 IBM720954:IBX720954 HRQ720954:HSB720954 HHU720954:HIF720954 GXY720954:GYJ720954 GOC720954:GON720954 GEG720954:GER720954 FUK720954:FUV720954 FKO720954:FKZ720954 FAS720954:FBD720954 EQW720954:ERH720954 EHA720954:EHL720954 DXE720954:DXP720954 DNI720954:DNT720954 DDM720954:DDX720954 CTQ720954:CUB720954 CJU720954:CKF720954 BZY720954:CAJ720954 BQC720954:BQN720954 BGG720954:BGR720954 AWK720954:AWV720954 AMO720954:AMZ720954 ACS720954:ADD720954 SW720954:TH720954 JA720954:JL720954 E720954:P720954 WVM655418:WVX655418 WLQ655418:WMB655418 WBU655418:WCF655418 VRY655418:VSJ655418 VIC655418:VIN655418 UYG655418:UYR655418 UOK655418:UOV655418 UEO655418:UEZ655418 TUS655418:TVD655418 TKW655418:TLH655418 TBA655418:TBL655418 SRE655418:SRP655418 SHI655418:SHT655418 RXM655418:RXX655418 RNQ655418:ROB655418 RDU655418:REF655418 QTY655418:QUJ655418 QKC655418:QKN655418 QAG655418:QAR655418 PQK655418:PQV655418 PGO655418:PGZ655418 OWS655418:OXD655418 OMW655418:ONH655418 ODA655418:ODL655418 NTE655418:NTP655418 NJI655418:NJT655418 MZM655418:MZX655418 MPQ655418:MQB655418 MFU655418:MGF655418 LVY655418:LWJ655418 LMC655418:LMN655418 LCG655418:LCR655418 KSK655418:KSV655418 KIO655418:KIZ655418 JYS655418:JZD655418 JOW655418:JPH655418 JFA655418:JFL655418 IVE655418:IVP655418 ILI655418:ILT655418 IBM655418:IBX655418 HRQ655418:HSB655418 HHU655418:HIF655418 GXY655418:GYJ655418 GOC655418:GON655418 GEG655418:GER655418 FUK655418:FUV655418 FKO655418:FKZ655418 FAS655418:FBD655418 EQW655418:ERH655418 EHA655418:EHL655418 DXE655418:DXP655418 DNI655418:DNT655418 DDM655418:DDX655418 CTQ655418:CUB655418 CJU655418:CKF655418 BZY655418:CAJ655418 BQC655418:BQN655418 BGG655418:BGR655418 AWK655418:AWV655418 AMO655418:AMZ655418 ACS655418:ADD655418 SW655418:TH655418 JA655418:JL655418 E655418:P655418 WVM589882:WVX589882 WLQ589882:WMB589882 WBU589882:WCF589882 VRY589882:VSJ589882 VIC589882:VIN589882 UYG589882:UYR589882 UOK589882:UOV589882 UEO589882:UEZ589882 TUS589882:TVD589882 TKW589882:TLH589882 TBA589882:TBL589882 SRE589882:SRP589882 SHI589882:SHT589882 RXM589882:RXX589882 RNQ589882:ROB589882 RDU589882:REF589882 QTY589882:QUJ589882 QKC589882:QKN589882 QAG589882:QAR589882 PQK589882:PQV589882 PGO589882:PGZ589882 OWS589882:OXD589882 OMW589882:ONH589882 ODA589882:ODL589882 NTE589882:NTP589882 NJI589882:NJT589882 MZM589882:MZX589882 MPQ589882:MQB589882 MFU589882:MGF589882 LVY589882:LWJ589882 LMC589882:LMN589882 LCG589882:LCR589882 KSK589882:KSV589882 KIO589882:KIZ589882 JYS589882:JZD589882 JOW589882:JPH589882 JFA589882:JFL589882 IVE589882:IVP589882 ILI589882:ILT589882 IBM589882:IBX589882 HRQ589882:HSB589882 HHU589882:HIF589882 GXY589882:GYJ589882 GOC589882:GON589882 GEG589882:GER589882 FUK589882:FUV589882 FKO589882:FKZ589882 FAS589882:FBD589882 EQW589882:ERH589882 EHA589882:EHL589882 DXE589882:DXP589882 DNI589882:DNT589882 DDM589882:DDX589882 CTQ589882:CUB589882 CJU589882:CKF589882 BZY589882:CAJ589882 BQC589882:BQN589882 BGG589882:BGR589882 AWK589882:AWV589882 AMO589882:AMZ589882 ACS589882:ADD589882 SW589882:TH589882 JA589882:JL589882 E589882:P589882 WVM524346:WVX524346 WLQ524346:WMB524346 WBU524346:WCF524346 VRY524346:VSJ524346 VIC524346:VIN524346 UYG524346:UYR524346 UOK524346:UOV524346 UEO524346:UEZ524346 TUS524346:TVD524346 TKW524346:TLH524346 TBA524346:TBL524346 SRE524346:SRP524346 SHI524346:SHT524346 RXM524346:RXX524346 RNQ524346:ROB524346 RDU524346:REF524346 QTY524346:QUJ524346 QKC524346:QKN524346 QAG524346:QAR524346 PQK524346:PQV524346 PGO524346:PGZ524346 OWS524346:OXD524346 OMW524346:ONH524346 ODA524346:ODL524346 NTE524346:NTP524346 NJI524346:NJT524346 MZM524346:MZX524346 MPQ524346:MQB524346 MFU524346:MGF524346 LVY524346:LWJ524346 LMC524346:LMN524346 LCG524346:LCR524346 KSK524346:KSV524346 KIO524346:KIZ524346 JYS524346:JZD524346 JOW524346:JPH524346 JFA524346:JFL524346 IVE524346:IVP524346 ILI524346:ILT524346 IBM524346:IBX524346 HRQ524346:HSB524346 HHU524346:HIF524346 GXY524346:GYJ524346 GOC524346:GON524346 GEG524346:GER524346 FUK524346:FUV524346 FKO524346:FKZ524346 FAS524346:FBD524346 EQW524346:ERH524346 EHA524346:EHL524346 DXE524346:DXP524346 DNI524346:DNT524346 DDM524346:DDX524346 CTQ524346:CUB524346 CJU524346:CKF524346 BZY524346:CAJ524346 BQC524346:BQN524346 BGG524346:BGR524346 AWK524346:AWV524346 AMO524346:AMZ524346 ACS524346:ADD524346 SW524346:TH524346 JA524346:JL524346 E524346:P524346 WVM458810:WVX458810 WLQ458810:WMB458810 WBU458810:WCF458810 VRY458810:VSJ458810 VIC458810:VIN458810 UYG458810:UYR458810 UOK458810:UOV458810 UEO458810:UEZ458810 TUS458810:TVD458810 TKW458810:TLH458810 TBA458810:TBL458810 SRE458810:SRP458810 SHI458810:SHT458810 RXM458810:RXX458810 RNQ458810:ROB458810 RDU458810:REF458810 QTY458810:QUJ458810 QKC458810:QKN458810 QAG458810:QAR458810 PQK458810:PQV458810 PGO458810:PGZ458810 OWS458810:OXD458810 OMW458810:ONH458810 ODA458810:ODL458810 NTE458810:NTP458810 NJI458810:NJT458810 MZM458810:MZX458810 MPQ458810:MQB458810 MFU458810:MGF458810 LVY458810:LWJ458810 LMC458810:LMN458810 LCG458810:LCR458810 KSK458810:KSV458810 KIO458810:KIZ458810 JYS458810:JZD458810 JOW458810:JPH458810 JFA458810:JFL458810 IVE458810:IVP458810 ILI458810:ILT458810 IBM458810:IBX458810 HRQ458810:HSB458810 HHU458810:HIF458810 GXY458810:GYJ458810 GOC458810:GON458810 GEG458810:GER458810 FUK458810:FUV458810 FKO458810:FKZ458810 FAS458810:FBD458810 EQW458810:ERH458810 EHA458810:EHL458810 DXE458810:DXP458810 DNI458810:DNT458810 DDM458810:DDX458810 CTQ458810:CUB458810 CJU458810:CKF458810 BZY458810:CAJ458810 BQC458810:BQN458810 BGG458810:BGR458810 AWK458810:AWV458810 AMO458810:AMZ458810 ACS458810:ADD458810 SW458810:TH458810 JA458810:JL458810 E458810:P458810 WVM393274:WVX393274 WLQ393274:WMB393274 WBU393274:WCF393274 VRY393274:VSJ393274 VIC393274:VIN393274 UYG393274:UYR393274 UOK393274:UOV393274 UEO393274:UEZ393274 TUS393274:TVD393274 TKW393274:TLH393274 TBA393274:TBL393274 SRE393274:SRP393274 SHI393274:SHT393274 RXM393274:RXX393274 RNQ393274:ROB393274 RDU393274:REF393274 QTY393274:QUJ393274 QKC393274:QKN393274 QAG393274:QAR393274 PQK393274:PQV393274 PGO393274:PGZ393274 OWS393274:OXD393274 OMW393274:ONH393274 ODA393274:ODL393274 NTE393274:NTP393274 NJI393274:NJT393274 MZM393274:MZX393274 MPQ393274:MQB393274 MFU393274:MGF393274 LVY393274:LWJ393274 LMC393274:LMN393274 LCG393274:LCR393274 KSK393274:KSV393274 KIO393274:KIZ393274 JYS393274:JZD393274 JOW393274:JPH393274 JFA393274:JFL393274 IVE393274:IVP393274 ILI393274:ILT393274 IBM393274:IBX393274 HRQ393274:HSB393274 HHU393274:HIF393274 GXY393274:GYJ393274 GOC393274:GON393274 GEG393274:GER393274 FUK393274:FUV393274 FKO393274:FKZ393274 FAS393274:FBD393274 EQW393274:ERH393274 EHA393274:EHL393274 DXE393274:DXP393274 DNI393274:DNT393274 DDM393274:DDX393274 CTQ393274:CUB393274 CJU393274:CKF393274 BZY393274:CAJ393274 BQC393274:BQN393274 BGG393274:BGR393274 AWK393274:AWV393274 AMO393274:AMZ393274 ACS393274:ADD393274 SW393274:TH393274 JA393274:JL393274 E393274:P393274 WVM327738:WVX327738 WLQ327738:WMB327738 WBU327738:WCF327738 VRY327738:VSJ327738 VIC327738:VIN327738 UYG327738:UYR327738 UOK327738:UOV327738 UEO327738:UEZ327738 TUS327738:TVD327738 TKW327738:TLH327738 TBA327738:TBL327738 SRE327738:SRP327738 SHI327738:SHT327738 RXM327738:RXX327738 RNQ327738:ROB327738 RDU327738:REF327738 QTY327738:QUJ327738 QKC327738:QKN327738 QAG327738:QAR327738 PQK327738:PQV327738 PGO327738:PGZ327738 OWS327738:OXD327738 OMW327738:ONH327738 ODA327738:ODL327738 NTE327738:NTP327738 NJI327738:NJT327738 MZM327738:MZX327738 MPQ327738:MQB327738 MFU327738:MGF327738 LVY327738:LWJ327738 LMC327738:LMN327738 LCG327738:LCR327738 KSK327738:KSV327738 KIO327738:KIZ327738 JYS327738:JZD327738 JOW327738:JPH327738 JFA327738:JFL327738 IVE327738:IVP327738 ILI327738:ILT327738 IBM327738:IBX327738 HRQ327738:HSB327738 HHU327738:HIF327738 GXY327738:GYJ327738 GOC327738:GON327738 GEG327738:GER327738 FUK327738:FUV327738 FKO327738:FKZ327738 FAS327738:FBD327738 EQW327738:ERH327738 EHA327738:EHL327738 DXE327738:DXP327738 DNI327738:DNT327738 DDM327738:DDX327738 CTQ327738:CUB327738 CJU327738:CKF327738 BZY327738:CAJ327738 BQC327738:BQN327738 BGG327738:BGR327738 AWK327738:AWV327738 AMO327738:AMZ327738 ACS327738:ADD327738 SW327738:TH327738 JA327738:JL327738 E327738:P327738 WVM262202:WVX262202 WLQ262202:WMB262202 WBU262202:WCF262202 VRY262202:VSJ262202 VIC262202:VIN262202 UYG262202:UYR262202 UOK262202:UOV262202 UEO262202:UEZ262202 TUS262202:TVD262202 TKW262202:TLH262202 TBA262202:TBL262202 SRE262202:SRP262202 SHI262202:SHT262202 RXM262202:RXX262202 RNQ262202:ROB262202 RDU262202:REF262202 QTY262202:QUJ262202 QKC262202:QKN262202 QAG262202:QAR262202 PQK262202:PQV262202 PGO262202:PGZ262202 OWS262202:OXD262202 OMW262202:ONH262202 ODA262202:ODL262202 NTE262202:NTP262202 NJI262202:NJT262202 MZM262202:MZX262202 MPQ262202:MQB262202 MFU262202:MGF262202 LVY262202:LWJ262202 LMC262202:LMN262202 LCG262202:LCR262202 KSK262202:KSV262202 KIO262202:KIZ262202 JYS262202:JZD262202 JOW262202:JPH262202 JFA262202:JFL262202 IVE262202:IVP262202 ILI262202:ILT262202 IBM262202:IBX262202 HRQ262202:HSB262202 HHU262202:HIF262202 GXY262202:GYJ262202 GOC262202:GON262202 GEG262202:GER262202 FUK262202:FUV262202 FKO262202:FKZ262202 FAS262202:FBD262202 EQW262202:ERH262202 EHA262202:EHL262202 DXE262202:DXP262202 DNI262202:DNT262202 DDM262202:DDX262202 CTQ262202:CUB262202 CJU262202:CKF262202 BZY262202:CAJ262202 BQC262202:BQN262202 BGG262202:BGR262202 AWK262202:AWV262202 AMO262202:AMZ262202 ACS262202:ADD262202 SW262202:TH262202 JA262202:JL262202 E262202:P262202 WVM196666:WVX196666 WLQ196666:WMB196666 WBU196666:WCF196666 VRY196666:VSJ196666 VIC196666:VIN196666 UYG196666:UYR196666 UOK196666:UOV196666 UEO196666:UEZ196666 TUS196666:TVD196666 TKW196666:TLH196666 TBA196666:TBL196666 SRE196666:SRP196666 SHI196666:SHT196666 RXM196666:RXX196666 RNQ196666:ROB196666 RDU196666:REF196666 QTY196666:QUJ196666 QKC196666:QKN196666 QAG196666:QAR196666 PQK196666:PQV196666 PGO196666:PGZ196666 OWS196666:OXD196666 OMW196666:ONH196666 ODA196666:ODL196666 NTE196666:NTP196666 NJI196666:NJT196666 MZM196666:MZX196666 MPQ196666:MQB196666 MFU196666:MGF196666 LVY196666:LWJ196666 LMC196666:LMN196666 LCG196666:LCR196666 KSK196666:KSV196666 KIO196666:KIZ196666 JYS196666:JZD196666 JOW196666:JPH196666 JFA196666:JFL196666 IVE196666:IVP196666 ILI196666:ILT196666 IBM196666:IBX196666 HRQ196666:HSB196666 HHU196666:HIF196666 GXY196666:GYJ196666 GOC196666:GON196666 GEG196666:GER196666 FUK196666:FUV196666 FKO196666:FKZ196666 FAS196666:FBD196666 EQW196666:ERH196666 EHA196666:EHL196666 DXE196666:DXP196666 DNI196666:DNT196666 DDM196666:DDX196666 CTQ196666:CUB196666 CJU196666:CKF196666 BZY196666:CAJ196666 BQC196666:BQN196666 BGG196666:BGR196666 AWK196666:AWV196666 AMO196666:AMZ196666 ACS196666:ADD196666 SW196666:TH196666 JA196666:JL196666 E196666:P196666 WVM131130:WVX131130 WLQ131130:WMB131130 WBU131130:WCF131130 VRY131130:VSJ131130 VIC131130:VIN131130 UYG131130:UYR131130 UOK131130:UOV131130 UEO131130:UEZ131130 TUS131130:TVD131130 TKW131130:TLH131130 TBA131130:TBL131130 SRE131130:SRP131130 SHI131130:SHT131130 RXM131130:RXX131130 RNQ131130:ROB131130 RDU131130:REF131130 QTY131130:QUJ131130 QKC131130:QKN131130 QAG131130:QAR131130 PQK131130:PQV131130 PGO131130:PGZ131130 OWS131130:OXD131130 OMW131130:ONH131130 ODA131130:ODL131130 NTE131130:NTP131130 NJI131130:NJT131130 MZM131130:MZX131130 MPQ131130:MQB131130 MFU131130:MGF131130 LVY131130:LWJ131130 LMC131130:LMN131130 LCG131130:LCR131130 KSK131130:KSV131130 KIO131130:KIZ131130 JYS131130:JZD131130 JOW131130:JPH131130 JFA131130:JFL131130 IVE131130:IVP131130 ILI131130:ILT131130 IBM131130:IBX131130 HRQ131130:HSB131130 HHU131130:HIF131130 GXY131130:GYJ131130 GOC131130:GON131130 GEG131130:GER131130 FUK131130:FUV131130 FKO131130:FKZ131130 FAS131130:FBD131130 EQW131130:ERH131130 EHA131130:EHL131130 DXE131130:DXP131130 DNI131130:DNT131130 DDM131130:DDX131130 CTQ131130:CUB131130 CJU131130:CKF131130 BZY131130:CAJ131130 BQC131130:BQN131130 BGG131130:BGR131130 AWK131130:AWV131130 AMO131130:AMZ131130 ACS131130:ADD131130 SW131130:TH131130 JA131130:JL131130 E131130:P131130 WVM65594:WVX65594 WLQ65594:WMB65594 WBU65594:WCF65594 VRY65594:VSJ65594 VIC65594:VIN65594 UYG65594:UYR65594 UOK65594:UOV65594 UEO65594:UEZ65594 TUS65594:TVD65594 TKW65594:TLH65594 TBA65594:TBL65594 SRE65594:SRP65594 SHI65594:SHT65594 RXM65594:RXX65594 RNQ65594:ROB65594 RDU65594:REF65594 QTY65594:QUJ65594 QKC65594:QKN65594 QAG65594:QAR65594 PQK65594:PQV65594 PGO65594:PGZ65594 OWS65594:OXD65594 OMW65594:ONH65594 ODA65594:ODL65594 NTE65594:NTP65594 NJI65594:NJT65594 MZM65594:MZX65594 MPQ65594:MQB65594 MFU65594:MGF65594 LVY65594:LWJ65594 LMC65594:LMN65594 LCG65594:LCR65594 KSK65594:KSV65594 KIO65594:KIZ65594 JYS65594:JZD65594 JOW65594:JPH65594 JFA65594:JFL65594 IVE65594:IVP65594 ILI65594:ILT65594 IBM65594:IBX65594 HRQ65594:HSB65594 HHU65594:HIF65594 GXY65594:GYJ65594 GOC65594:GON65594 GEG65594:GER65594 FUK65594:FUV65594 FKO65594:FKZ65594 FAS65594:FBD65594 EQW65594:ERH65594 EHA65594:EHL65594 DXE65594:DXP65594 DNI65594:DNT65594 DDM65594:DDX65594 CTQ65594:CUB65594 CJU65594:CKF65594 BZY65594:CAJ65594 BQC65594:BQN65594 BGG65594:BGR65594 AWK65594:AWV65594 AMO65594:AMZ65594 ACS65594:ADD65594 SW65594:TH65594 JA65594:JL65594 E65594:P65594 WVM58:WVX58 WLQ58:WMB58 WBU58:WCF58 VRY58:VSJ58 VIC58:VIN58 UYG58:UYR58 UOK58:UOV58 UEO58:UEZ58 TUS58:TVD58 TKW58:TLH58 TBA58:TBL58 SRE58:SRP58 SHI58:SHT58 RXM58:RXX58 RNQ58:ROB58 RDU58:REF58 QTY58:QUJ58 QKC58:QKN58 QAG58:QAR58 PQK58:PQV58 PGO58:PGZ58 OWS58:OXD58 OMW58:ONH58 ODA58:ODL58 NTE58:NTP58 NJI58:NJT58 MZM58:MZX58 MPQ58:MQB58 MFU58:MGF58 LVY58:LWJ58 LMC58:LMN58 LCG58:LCR58 KSK58:KSV58 KIO58:KIZ58 JYS58:JZD58 JOW58:JPH58 JFA58:JFL58 IVE58:IVP58 ILI58:ILT58 IBM58:IBX58 HRQ58:HSB58 HHU58:HIF58 GXY58:GYJ58 GOC58:GON58 GEG58:GER58 FUK58:FUV58 FKO58:FKZ58 FAS58:FBD58 EQW58:ERH58 EHA58:EHL58 DXE58:DXP58 DNI58:DNT58 DDM58:DDX58 CTQ58:CUB58 CJU58:CKF58 BZY58:CAJ58 BQC58:BQN58 BGG58:BGR58 AWK58:AWV58 AMO58:AMZ58 ACS58:ADD58 SW58:TH58">
      <formula1>$T$58:$V$58</formula1>
    </dataValidation>
    <dataValidation type="list" allowBlank="1" showInputMessage="1" showErrorMessage="1" sqref="JA62:JL62 WVM983102:WVX983102 WLQ983102:WMB983102 WBU983102:WCF983102 VRY983102:VSJ983102 VIC983102:VIN983102 UYG983102:UYR983102 UOK983102:UOV983102 UEO983102:UEZ983102 TUS983102:TVD983102 TKW983102:TLH983102 TBA983102:TBL983102 SRE983102:SRP983102 SHI983102:SHT983102 RXM983102:RXX983102 RNQ983102:ROB983102 RDU983102:REF983102 QTY983102:QUJ983102 QKC983102:QKN983102 QAG983102:QAR983102 PQK983102:PQV983102 PGO983102:PGZ983102 OWS983102:OXD983102 OMW983102:ONH983102 ODA983102:ODL983102 NTE983102:NTP983102 NJI983102:NJT983102 MZM983102:MZX983102 MPQ983102:MQB983102 MFU983102:MGF983102 LVY983102:LWJ983102 LMC983102:LMN983102 LCG983102:LCR983102 KSK983102:KSV983102 KIO983102:KIZ983102 JYS983102:JZD983102 JOW983102:JPH983102 JFA983102:JFL983102 IVE983102:IVP983102 ILI983102:ILT983102 IBM983102:IBX983102 HRQ983102:HSB983102 HHU983102:HIF983102 GXY983102:GYJ983102 GOC983102:GON983102 GEG983102:GER983102 FUK983102:FUV983102 FKO983102:FKZ983102 FAS983102:FBD983102 EQW983102:ERH983102 EHA983102:EHL983102 DXE983102:DXP983102 DNI983102:DNT983102 DDM983102:DDX983102 CTQ983102:CUB983102 CJU983102:CKF983102 BZY983102:CAJ983102 BQC983102:BQN983102 BGG983102:BGR983102 AWK983102:AWV983102 AMO983102:AMZ983102 ACS983102:ADD983102 SW983102:TH983102 JA983102:JL983102 E983102:P983102 WVM917566:WVX917566 WLQ917566:WMB917566 WBU917566:WCF917566 VRY917566:VSJ917566 VIC917566:VIN917566 UYG917566:UYR917566 UOK917566:UOV917566 UEO917566:UEZ917566 TUS917566:TVD917566 TKW917566:TLH917566 TBA917566:TBL917566 SRE917566:SRP917566 SHI917566:SHT917566 RXM917566:RXX917566 RNQ917566:ROB917566 RDU917566:REF917566 QTY917566:QUJ917566 QKC917566:QKN917566 QAG917566:QAR917566 PQK917566:PQV917566 PGO917566:PGZ917566 OWS917566:OXD917566 OMW917566:ONH917566 ODA917566:ODL917566 NTE917566:NTP917566 NJI917566:NJT917566 MZM917566:MZX917566 MPQ917566:MQB917566 MFU917566:MGF917566 LVY917566:LWJ917566 LMC917566:LMN917566 LCG917566:LCR917566 KSK917566:KSV917566 KIO917566:KIZ917566 JYS917566:JZD917566 JOW917566:JPH917566 JFA917566:JFL917566 IVE917566:IVP917566 ILI917566:ILT917566 IBM917566:IBX917566 HRQ917566:HSB917566 HHU917566:HIF917566 GXY917566:GYJ917566 GOC917566:GON917566 GEG917566:GER917566 FUK917566:FUV917566 FKO917566:FKZ917566 FAS917566:FBD917566 EQW917566:ERH917566 EHA917566:EHL917566 DXE917566:DXP917566 DNI917566:DNT917566 DDM917566:DDX917566 CTQ917566:CUB917566 CJU917566:CKF917566 BZY917566:CAJ917566 BQC917566:BQN917566 BGG917566:BGR917566 AWK917566:AWV917566 AMO917566:AMZ917566 ACS917566:ADD917566 SW917566:TH917566 JA917566:JL917566 E917566:P917566 WVM852030:WVX852030 WLQ852030:WMB852030 WBU852030:WCF852030 VRY852030:VSJ852030 VIC852030:VIN852030 UYG852030:UYR852030 UOK852030:UOV852030 UEO852030:UEZ852030 TUS852030:TVD852030 TKW852030:TLH852030 TBA852030:TBL852030 SRE852030:SRP852030 SHI852030:SHT852030 RXM852030:RXX852030 RNQ852030:ROB852030 RDU852030:REF852030 QTY852030:QUJ852030 QKC852030:QKN852030 QAG852030:QAR852030 PQK852030:PQV852030 PGO852030:PGZ852030 OWS852030:OXD852030 OMW852030:ONH852030 ODA852030:ODL852030 NTE852030:NTP852030 NJI852030:NJT852030 MZM852030:MZX852030 MPQ852030:MQB852030 MFU852030:MGF852030 LVY852030:LWJ852030 LMC852030:LMN852030 LCG852030:LCR852030 KSK852030:KSV852030 KIO852030:KIZ852030 JYS852030:JZD852030 JOW852030:JPH852030 JFA852030:JFL852030 IVE852030:IVP852030 ILI852030:ILT852030 IBM852030:IBX852030 HRQ852030:HSB852030 HHU852030:HIF852030 GXY852030:GYJ852030 GOC852030:GON852030 GEG852030:GER852030 FUK852030:FUV852030 FKO852030:FKZ852030 FAS852030:FBD852030 EQW852030:ERH852030 EHA852030:EHL852030 DXE852030:DXP852030 DNI852030:DNT852030 DDM852030:DDX852030 CTQ852030:CUB852030 CJU852030:CKF852030 BZY852030:CAJ852030 BQC852030:BQN852030 BGG852030:BGR852030 AWK852030:AWV852030 AMO852030:AMZ852030 ACS852030:ADD852030 SW852030:TH852030 JA852030:JL852030 E852030:P852030 WVM786494:WVX786494 WLQ786494:WMB786494 WBU786494:WCF786494 VRY786494:VSJ786494 VIC786494:VIN786494 UYG786494:UYR786494 UOK786494:UOV786494 UEO786494:UEZ786494 TUS786494:TVD786494 TKW786494:TLH786494 TBA786494:TBL786494 SRE786494:SRP786494 SHI786494:SHT786494 RXM786494:RXX786494 RNQ786494:ROB786494 RDU786494:REF786494 QTY786494:QUJ786494 QKC786494:QKN786494 QAG786494:QAR786494 PQK786494:PQV786494 PGO786494:PGZ786494 OWS786494:OXD786494 OMW786494:ONH786494 ODA786494:ODL786494 NTE786494:NTP786494 NJI786494:NJT786494 MZM786494:MZX786494 MPQ786494:MQB786494 MFU786494:MGF786494 LVY786494:LWJ786494 LMC786494:LMN786494 LCG786494:LCR786494 KSK786494:KSV786494 KIO786494:KIZ786494 JYS786494:JZD786494 JOW786494:JPH786494 JFA786494:JFL786494 IVE786494:IVP786494 ILI786494:ILT786494 IBM786494:IBX786494 HRQ786494:HSB786494 HHU786494:HIF786494 GXY786494:GYJ786494 GOC786494:GON786494 GEG786494:GER786494 FUK786494:FUV786494 FKO786494:FKZ786494 FAS786494:FBD786494 EQW786494:ERH786494 EHA786494:EHL786494 DXE786494:DXP786494 DNI786494:DNT786494 DDM786494:DDX786494 CTQ786494:CUB786494 CJU786494:CKF786494 BZY786494:CAJ786494 BQC786494:BQN786494 BGG786494:BGR786494 AWK786494:AWV786494 AMO786494:AMZ786494 ACS786494:ADD786494 SW786494:TH786494 JA786494:JL786494 E786494:P786494 WVM720958:WVX720958 WLQ720958:WMB720958 WBU720958:WCF720958 VRY720958:VSJ720958 VIC720958:VIN720958 UYG720958:UYR720958 UOK720958:UOV720958 UEO720958:UEZ720958 TUS720958:TVD720958 TKW720958:TLH720958 TBA720958:TBL720958 SRE720958:SRP720958 SHI720958:SHT720958 RXM720958:RXX720958 RNQ720958:ROB720958 RDU720958:REF720958 QTY720958:QUJ720958 QKC720958:QKN720958 QAG720958:QAR720958 PQK720958:PQV720958 PGO720958:PGZ720958 OWS720958:OXD720958 OMW720958:ONH720958 ODA720958:ODL720958 NTE720958:NTP720958 NJI720958:NJT720958 MZM720958:MZX720958 MPQ720958:MQB720958 MFU720958:MGF720958 LVY720958:LWJ720958 LMC720958:LMN720958 LCG720958:LCR720958 KSK720958:KSV720958 KIO720958:KIZ720958 JYS720958:JZD720958 JOW720958:JPH720958 JFA720958:JFL720958 IVE720958:IVP720958 ILI720958:ILT720958 IBM720958:IBX720958 HRQ720958:HSB720958 HHU720958:HIF720958 GXY720958:GYJ720958 GOC720958:GON720958 GEG720958:GER720958 FUK720958:FUV720958 FKO720958:FKZ720958 FAS720958:FBD720958 EQW720958:ERH720958 EHA720958:EHL720958 DXE720958:DXP720958 DNI720958:DNT720958 DDM720958:DDX720958 CTQ720958:CUB720958 CJU720958:CKF720958 BZY720958:CAJ720958 BQC720958:BQN720958 BGG720958:BGR720958 AWK720958:AWV720958 AMO720958:AMZ720958 ACS720958:ADD720958 SW720958:TH720958 JA720958:JL720958 E720958:P720958 WVM655422:WVX655422 WLQ655422:WMB655422 WBU655422:WCF655422 VRY655422:VSJ655422 VIC655422:VIN655422 UYG655422:UYR655422 UOK655422:UOV655422 UEO655422:UEZ655422 TUS655422:TVD655422 TKW655422:TLH655422 TBA655422:TBL655422 SRE655422:SRP655422 SHI655422:SHT655422 RXM655422:RXX655422 RNQ655422:ROB655422 RDU655422:REF655422 QTY655422:QUJ655422 QKC655422:QKN655422 QAG655422:QAR655422 PQK655422:PQV655422 PGO655422:PGZ655422 OWS655422:OXD655422 OMW655422:ONH655422 ODA655422:ODL655422 NTE655422:NTP655422 NJI655422:NJT655422 MZM655422:MZX655422 MPQ655422:MQB655422 MFU655422:MGF655422 LVY655422:LWJ655422 LMC655422:LMN655422 LCG655422:LCR655422 KSK655422:KSV655422 KIO655422:KIZ655422 JYS655422:JZD655422 JOW655422:JPH655422 JFA655422:JFL655422 IVE655422:IVP655422 ILI655422:ILT655422 IBM655422:IBX655422 HRQ655422:HSB655422 HHU655422:HIF655422 GXY655422:GYJ655422 GOC655422:GON655422 GEG655422:GER655422 FUK655422:FUV655422 FKO655422:FKZ655422 FAS655422:FBD655422 EQW655422:ERH655422 EHA655422:EHL655422 DXE655422:DXP655422 DNI655422:DNT655422 DDM655422:DDX655422 CTQ655422:CUB655422 CJU655422:CKF655422 BZY655422:CAJ655422 BQC655422:BQN655422 BGG655422:BGR655422 AWK655422:AWV655422 AMO655422:AMZ655422 ACS655422:ADD655422 SW655422:TH655422 JA655422:JL655422 E655422:P655422 WVM589886:WVX589886 WLQ589886:WMB589886 WBU589886:WCF589886 VRY589886:VSJ589886 VIC589886:VIN589886 UYG589886:UYR589886 UOK589886:UOV589886 UEO589886:UEZ589886 TUS589886:TVD589886 TKW589886:TLH589886 TBA589886:TBL589886 SRE589886:SRP589886 SHI589886:SHT589886 RXM589886:RXX589886 RNQ589886:ROB589886 RDU589886:REF589886 QTY589886:QUJ589886 QKC589886:QKN589886 QAG589886:QAR589886 PQK589886:PQV589886 PGO589886:PGZ589886 OWS589886:OXD589886 OMW589886:ONH589886 ODA589886:ODL589886 NTE589886:NTP589886 NJI589886:NJT589886 MZM589886:MZX589886 MPQ589886:MQB589886 MFU589886:MGF589886 LVY589886:LWJ589886 LMC589886:LMN589886 LCG589886:LCR589886 KSK589886:KSV589886 KIO589886:KIZ589886 JYS589886:JZD589886 JOW589886:JPH589886 JFA589886:JFL589886 IVE589886:IVP589886 ILI589886:ILT589886 IBM589886:IBX589886 HRQ589886:HSB589886 HHU589886:HIF589886 GXY589886:GYJ589886 GOC589886:GON589886 GEG589886:GER589886 FUK589886:FUV589886 FKO589886:FKZ589886 FAS589886:FBD589886 EQW589886:ERH589886 EHA589886:EHL589886 DXE589886:DXP589886 DNI589886:DNT589886 DDM589886:DDX589886 CTQ589886:CUB589886 CJU589886:CKF589886 BZY589886:CAJ589886 BQC589886:BQN589886 BGG589886:BGR589886 AWK589886:AWV589886 AMO589886:AMZ589886 ACS589886:ADD589886 SW589886:TH589886 JA589886:JL589886 E589886:P589886 WVM524350:WVX524350 WLQ524350:WMB524350 WBU524350:WCF524350 VRY524350:VSJ524350 VIC524350:VIN524350 UYG524350:UYR524350 UOK524350:UOV524350 UEO524350:UEZ524350 TUS524350:TVD524350 TKW524350:TLH524350 TBA524350:TBL524350 SRE524350:SRP524350 SHI524350:SHT524350 RXM524350:RXX524350 RNQ524350:ROB524350 RDU524350:REF524350 QTY524350:QUJ524350 QKC524350:QKN524350 QAG524350:QAR524350 PQK524350:PQV524350 PGO524350:PGZ524350 OWS524350:OXD524350 OMW524350:ONH524350 ODA524350:ODL524350 NTE524350:NTP524350 NJI524350:NJT524350 MZM524350:MZX524350 MPQ524350:MQB524350 MFU524350:MGF524350 LVY524350:LWJ524350 LMC524350:LMN524350 LCG524350:LCR524350 KSK524350:KSV524350 KIO524350:KIZ524350 JYS524350:JZD524350 JOW524350:JPH524350 JFA524350:JFL524350 IVE524350:IVP524350 ILI524350:ILT524350 IBM524350:IBX524350 HRQ524350:HSB524350 HHU524350:HIF524350 GXY524350:GYJ524350 GOC524350:GON524350 GEG524350:GER524350 FUK524350:FUV524350 FKO524350:FKZ524350 FAS524350:FBD524350 EQW524350:ERH524350 EHA524350:EHL524350 DXE524350:DXP524350 DNI524350:DNT524350 DDM524350:DDX524350 CTQ524350:CUB524350 CJU524350:CKF524350 BZY524350:CAJ524350 BQC524350:BQN524350 BGG524350:BGR524350 AWK524350:AWV524350 AMO524350:AMZ524350 ACS524350:ADD524350 SW524350:TH524350 JA524350:JL524350 E524350:P524350 WVM458814:WVX458814 WLQ458814:WMB458814 WBU458814:WCF458814 VRY458814:VSJ458814 VIC458814:VIN458814 UYG458814:UYR458814 UOK458814:UOV458814 UEO458814:UEZ458814 TUS458814:TVD458814 TKW458814:TLH458814 TBA458814:TBL458814 SRE458814:SRP458814 SHI458814:SHT458814 RXM458814:RXX458814 RNQ458814:ROB458814 RDU458814:REF458814 QTY458814:QUJ458814 QKC458814:QKN458814 QAG458814:QAR458814 PQK458814:PQV458814 PGO458814:PGZ458814 OWS458814:OXD458814 OMW458814:ONH458814 ODA458814:ODL458814 NTE458814:NTP458814 NJI458814:NJT458814 MZM458814:MZX458814 MPQ458814:MQB458814 MFU458814:MGF458814 LVY458814:LWJ458814 LMC458814:LMN458814 LCG458814:LCR458814 KSK458814:KSV458814 KIO458814:KIZ458814 JYS458814:JZD458814 JOW458814:JPH458814 JFA458814:JFL458814 IVE458814:IVP458814 ILI458814:ILT458814 IBM458814:IBX458814 HRQ458814:HSB458814 HHU458814:HIF458814 GXY458814:GYJ458814 GOC458814:GON458814 GEG458814:GER458814 FUK458814:FUV458814 FKO458814:FKZ458814 FAS458814:FBD458814 EQW458814:ERH458814 EHA458814:EHL458814 DXE458814:DXP458814 DNI458814:DNT458814 DDM458814:DDX458814 CTQ458814:CUB458814 CJU458814:CKF458814 BZY458814:CAJ458814 BQC458814:BQN458814 BGG458814:BGR458814 AWK458814:AWV458814 AMO458814:AMZ458814 ACS458814:ADD458814 SW458814:TH458814 JA458814:JL458814 E458814:P458814 WVM393278:WVX393278 WLQ393278:WMB393278 WBU393278:WCF393278 VRY393278:VSJ393278 VIC393278:VIN393278 UYG393278:UYR393278 UOK393278:UOV393278 UEO393278:UEZ393278 TUS393278:TVD393278 TKW393278:TLH393278 TBA393278:TBL393278 SRE393278:SRP393278 SHI393278:SHT393278 RXM393278:RXX393278 RNQ393278:ROB393278 RDU393278:REF393278 QTY393278:QUJ393278 QKC393278:QKN393278 QAG393278:QAR393278 PQK393278:PQV393278 PGO393278:PGZ393278 OWS393278:OXD393278 OMW393278:ONH393278 ODA393278:ODL393278 NTE393278:NTP393278 NJI393278:NJT393278 MZM393278:MZX393278 MPQ393278:MQB393278 MFU393278:MGF393278 LVY393278:LWJ393278 LMC393278:LMN393278 LCG393278:LCR393278 KSK393278:KSV393278 KIO393278:KIZ393278 JYS393278:JZD393278 JOW393278:JPH393278 JFA393278:JFL393278 IVE393278:IVP393278 ILI393278:ILT393278 IBM393278:IBX393278 HRQ393278:HSB393278 HHU393278:HIF393278 GXY393278:GYJ393278 GOC393278:GON393278 GEG393278:GER393278 FUK393278:FUV393278 FKO393278:FKZ393278 FAS393278:FBD393278 EQW393278:ERH393278 EHA393278:EHL393278 DXE393278:DXP393278 DNI393278:DNT393278 DDM393278:DDX393278 CTQ393278:CUB393278 CJU393278:CKF393278 BZY393278:CAJ393278 BQC393278:BQN393278 BGG393278:BGR393278 AWK393278:AWV393278 AMO393278:AMZ393278 ACS393278:ADD393278 SW393278:TH393278 JA393278:JL393278 E393278:P393278 WVM327742:WVX327742 WLQ327742:WMB327742 WBU327742:WCF327742 VRY327742:VSJ327742 VIC327742:VIN327742 UYG327742:UYR327742 UOK327742:UOV327742 UEO327742:UEZ327742 TUS327742:TVD327742 TKW327742:TLH327742 TBA327742:TBL327742 SRE327742:SRP327742 SHI327742:SHT327742 RXM327742:RXX327742 RNQ327742:ROB327742 RDU327742:REF327742 QTY327742:QUJ327742 QKC327742:QKN327742 QAG327742:QAR327742 PQK327742:PQV327742 PGO327742:PGZ327742 OWS327742:OXD327742 OMW327742:ONH327742 ODA327742:ODL327742 NTE327742:NTP327742 NJI327742:NJT327742 MZM327742:MZX327742 MPQ327742:MQB327742 MFU327742:MGF327742 LVY327742:LWJ327742 LMC327742:LMN327742 LCG327742:LCR327742 KSK327742:KSV327742 KIO327742:KIZ327742 JYS327742:JZD327742 JOW327742:JPH327742 JFA327742:JFL327742 IVE327742:IVP327742 ILI327742:ILT327742 IBM327742:IBX327742 HRQ327742:HSB327742 HHU327742:HIF327742 GXY327742:GYJ327742 GOC327742:GON327742 GEG327742:GER327742 FUK327742:FUV327742 FKO327742:FKZ327742 FAS327742:FBD327742 EQW327742:ERH327742 EHA327742:EHL327742 DXE327742:DXP327742 DNI327742:DNT327742 DDM327742:DDX327742 CTQ327742:CUB327742 CJU327742:CKF327742 BZY327742:CAJ327742 BQC327742:BQN327742 BGG327742:BGR327742 AWK327742:AWV327742 AMO327742:AMZ327742 ACS327742:ADD327742 SW327742:TH327742 JA327742:JL327742 E327742:P327742 WVM262206:WVX262206 WLQ262206:WMB262206 WBU262206:WCF262206 VRY262206:VSJ262206 VIC262206:VIN262206 UYG262206:UYR262206 UOK262206:UOV262206 UEO262206:UEZ262206 TUS262206:TVD262206 TKW262206:TLH262206 TBA262206:TBL262206 SRE262206:SRP262206 SHI262206:SHT262206 RXM262206:RXX262206 RNQ262206:ROB262206 RDU262206:REF262206 QTY262206:QUJ262206 QKC262206:QKN262206 QAG262206:QAR262206 PQK262206:PQV262206 PGO262206:PGZ262206 OWS262206:OXD262206 OMW262206:ONH262206 ODA262206:ODL262206 NTE262206:NTP262206 NJI262206:NJT262206 MZM262206:MZX262206 MPQ262206:MQB262206 MFU262206:MGF262206 LVY262206:LWJ262206 LMC262206:LMN262206 LCG262206:LCR262206 KSK262206:KSV262206 KIO262206:KIZ262206 JYS262206:JZD262206 JOW262206:JPH262206 JFA262206:JFL262206 IVE262206:IVP262206 ILI262206:ILT262206 IBM262206:IBX262206 HRQ262206:HSB262206 HHU262206:HIF262206 GXY262206:GYJ262206 GOC262206:GON262206 GEG262206:GER262206 FUK262206:FUV262206 FKO262206:FKZ262206 FAS262206:FBD262206 EQW262206:ERH262206 EHA262206:EHL262206 DXE262206:DXP262206 DNI262206:DNT262206 DDM262206:DDX262206 CTQ262206:CUB262206 CJU262206:CKF262206 BZY262206:CAJ262206 BQC262206:BQN262206 BGG262206:BGR262206 AWK262206:AWV262206 AMO262206:AMZ262206 ACS262206:ADD262206 SW262206:TH262206 JA262206:JL262206 E262206:P262206 WVM196670:WVX196670 WLQ196670:WMB196670 WBU196670:WCF196670 VRY196670:VSJ196670 VIC196670:VIN196670 UYG196670:UYR196670 UOK196670:UOV196670 UEO196670:UEZ196670 TUS196670:TVD196670 TKW196670:TLH196670 TBA196670:TBL196670 SRE196670:SRP196670 SHI196670:SHT196670 RXM196670:RXX196670 RNQ196670:ROB196670 RDU196670:REF196670 QTY196670:QUJ196670 QKC196670:QKN196670 QAG196670:QAR196670 PQK196670:PQV196670 PGO196670:PGZ196670 OWS196670:OXD196670 OMW196670:ONH196670 ODA196670:ODL196670 NTE196670:NTP196670 NJI196670:NJT196670 MZM196670:MZX196670 MPQ196670:MQB196670 MFU196670:MGF196670 LVY196670:LWJ196670 LMC196670:LMN196670 LCG196670:LCR196670 KSK196670:KSV196670 KIO196670:KIZ196670 JYS196670:JZD196670 JOW196670:JPH196670 JFA196670:JFL196670 IVE196670:IVP196670 ILI196670:ILT196670 IBM196670:IBX196670 HRQ196670:HSB196670 HHU196670:HIF196670 GXY196670:GYJ196670 GOC196670:GON196670 GEG196670:GER196670 FUK196670:FUV196670 FKO196670:FKZ196670 FAS196670:FBD196670 EQW196670:ERH196670 EHA196670:EHL196670 DXE196670:DXP196670 DNI196670:DNT196670 DDM196670:DDX196670 CTQ196670:CUB196670 CJU196670:CKF196670 BZY196670:CAJ196670 BQC196670:BQN196670 BGG196670:BGR196670 AWK196670:AWV196670 AMO196670:AMZ196670 ACS196670:ADD196670 SW196670:TH196670 JA196670:JL196670 E196670:P196670 WVM131134:WVX131134 WLQ131134:WMB131134 WBU131134:WCF131134 VRY131134:VSJ131134 VIC131134:VIN131134 UYG131134:UYR131134 UOK131134:UOV131134 UEO131134:UEZ131134 TUS131134:TVD131134 TKW131134:TLH131134 TBA131134:TBL131134 SRE131134:SRP131134 SHI131134:SHT131134 RXM131134:RXX131134 RNQ131134:ROB131134 RDU131134:REF131134 QTY131134:QUJ131134 QKC131134:QKN131134 QAG131134:QAR131134 PQK131134:PQV131134 PGO131134:PGZ131134 OWS131134:OXD131134 OMW131134:ONH131134 ODA131134:ODL131134 NTE131134:NTP131134 NJI131134:NJT131134 MZM131134:MZX131134 MPQ131134:MQB131134 MFU131134:MGF131134 LVY131134:LWJ131134 LMC131134:LMN131134 LCG131134:LCR131134 KSK131134:KSV131134 KIO131134:KIZ131134 JYS131134:JZD131134 JOW131134:JPH131134 JFA131134:JFL131134 IVE131134:IVP131134 ILI131134:ILT131134 IBM131134:IBX131134 HRQ131134:HSB131134 HHU131134:HIF131134 GXY131134:GYJ131134 GOC131134:GON131134 GEG131134:GER131134 FUK131134:FUV131134 FKO131134:FKZ131134 FAS131134:FBD131134 EQW131134:ERH131134 EHA131134:EHL131134 DXE131134:DXP131134 DNI131134:DNT131134 DDM131134:DDX131134 CTQ131134:CUB131134 CJU131134:CKF131134 BZY131134:CAJ131134 BQC131134:BQN131134 BGG131134:BGR131134 AWK131134:AWV131134 AMO131134:AMZ131134 ACS131134:ADD131134 SW131134:TH131134 JA131134:JL131134 E131134:P131134 WVM65598:WVX65598 WLQ65598:WMB65598 WBU65598:WCF65598 VRY65598:VSJ65598 VIC65598:VIN65598 UYG65598:UYR65598 UOK65598:UOV65598 UEO65598:UEZ65598 TUS65598:TVD65598 TKW65598:TLH65598 TBA65598:TBL65598 SRE65598:SRP65598 SHI65598:SHT65598 RXM65598:RXX65598 RNQ65598:ROB65598 RDU65598:REF65598 QTY65598:QUJ65598 QKC65598:QKN65598 QAG65598:QAR65598 PQK65598:PQV65598 PGO65598:PGZ65598 OWS65598:OXD65598 OMW65598:ONH65598 ODA65598:ODL65598 NTE65598:NTP65598 NJI65598:NJT65598 MZM65598:MZX65598 MPQ65598:MQB65598 MFU65598:MGF65598 LVY65598:LWJ65598 LMC65598:LMN65598 LCG65598:LCR65598 KSK65598:KSV65598 KIO65598:KIZ65598 JYS65598:JZD65598 JOW65598:JPH65598 JFA65598:JFL65598 IVE65598:IVP65598 ILI65598:ILT65598 IBM65598:IBX65598 HRQ65598:HSB65598 HHU65598:HIF65598 GXY65598:GYJ65598 GOC65598:GON65598 GEG65598:GER65598 FUK65598:FUV65598 FKO65598:FKZ65598 FAS65598:FBD65598 EQW65598:ERH65598 EHA65598:EHL65598 DXE65598:DXP65598 DNI65598:DNT65598 DDM65598:DDX65598 CTQ65598:CUB65598 CJU65598:CKF65598 BZY65598:CAJ65598 BQC65598:BQN65598 BGG65598:BGR65598 AWK65598:AWV65598 AMO65598:AMZ65598 ACS65598:ADD65598 SW65598:TH65598 JA65598:JL65598 E65598:P65598 WVM62:WVX62 WLQ62:WMB62 WBU62:WCF62 VRY62:VSJ62 VIC62:VIN62 UYG62:UYR62 UOK62:UOV62 UEO62:UEZ62 TUS62:TVD62 TKW62:TLH62 TBA62:TBL62 SRE62:SRP62 SHI62:SHT62 RXM62:RXX62 RNQ62:ROB62 RDU62:REF62 QTY62:QUJ62 QKC62:QKN62 QAG62:QAR62 PQK62:PQV62 PGO62:PGZ62 OWS62:OXD62 OMW62:ONH62 ODA62:ODL62 NTE62:NTP62 NJI62:NJT62 MZM62:MZX62 MPQ62:MQB62 MFU62:MGF62 LVY62:LWJ62 LMC62:LMN62 LCG62:LCR62 KSK62:KSV62 KIO62:KIZ62 JYS62:JZD62 JOW62:JPH62 JFA62:JFL62 IVE62:IVP62 ILI62:ILT62 IBM62:IBX62 HRQ62:HSB62 HHU62:HIF62 GXY62:GYJ62 GOC62:GON62 GEG62:GER62 FUK62:FUV62 FKO62:FKZ62 FAS62:FBD62 EQW62:ERH62 EHA62:EHL62 DXE62:DXP62 DNI62:DNT62 DDM62:DDX62 CTQ62:CUB62 CJU62:CKF62 BZY62:CAJ62 BQC62:BQN62 BGG62:BGR62 AWK62:AWV62 AMO62:AMZ62 ACS62:ADD62 SW62:TH62">
      <formula1>$T$62:$V$62</formula1>
    </dataValidation>
    <dataValidation type="list" allowBlank="1" showInputMessage="1" showErrorMessage="1" sqref="WVM983087:WVX983087 WLQ983087:WMB983087 WBU983087:WCF983087 VRY983087:VSJ983087 VIC983087:VIN983087 UYG983087:UYR983087 UOK983087:UOV983087 UEO983087:UEZ983087 TUS983087:TVD983087 TKW983087:TLH983087 TBA983087:TBL983087 SRE983087:SRP983087 SHI983087:SHT983087 RXM983087:RXX983087 RNQ983087:ROB983087 RDU983087:REF983087 QTY983087:QUJ983087 QKC983087:QKN983087 QAG983087:QAR983087 PQK983087:PQV983087 PGO983087:PGZ983087 OWS983087:OXD983087 OMW983087:ONH983087 ODA983087:ODL983087 NTE983087:NTP983087 NJI983087:NJT983087 MZM983087:MZX983087 MPQ983087:MQB983087 MFU983087:MGF983087 LVY983087:LWJ983087 LMC983087:LMN983087 LCG983087:LCR983087 KSK983087:KSV983087 KIO983087:KIZ983087 JYS983087:JZD983087 JOW983087:JPH983087 JFA983087:JFL983087 IVE983087:IVP983087 ILI983087:ILT983087 IBM983087:IBX983087 HRQ983087:HSB983087 HHU983087:HIF983087 GXY983087:GYJ983087 GOC983087:GON983087 GEG983087:GER983087 FUK983087:FUV983087 FKO983087:FKZ983087 FAS983087:FBD983087 EQW983087:ERH983087 EHA983087:EHL983087 DXE983087:DXP983087 DNI983087:DNT983087 DDM983087:DDX983087 CTQ983087:CUB983087 CJU983087:CKF983087 BZY983087:CAJ983087 BQC983087:BQN983087 BGG983087:BGR983087 AWK983087:AWV983087 AMO983087:AMZ983087 ACS983087:ADD983087 SW983087:TH983087 JA983087:JL983087 E983087:P983087 WVM917551:WVX917551 WLQ917551:WMB917551 WBU917551:WCF917551 VRY917551:VSJ917551 VIC917551:VIN917551 UYG917551:UYR917551 UOK917551:UOV917551 UEO917551:UEZ917551 TUS917551:TVD917551 TKW917551:TLH917551 TBA917551:TBL917551 SRE917551:SRP917551 SHI917551:SHT917551 RXM917551:RXX917551 RNQ917551:ROB917551 RDU917551:REF917551 QTY917551:QUJ917551 QKC917551:QKN917551 QAG917551:QAR917551 PQK917551:PQV917551 PGO917551:PGZ917551 OWS917551:OXD917551 OMW917551:ONH917551 ODA917551:ODL917551 NTE917551:NTP917551 NJI917551:NJT917551 MZM917551:MZX917551 MPQ917551:MQB917551 MFU917551:MGF917551 LVY917551:LWJ917551 LMC917551:LMN917551 LCG917551:LCR917551 KSK917551:KSV917551 KIO917551:KIZ917551 JYS917551:JZD917551 JOW917551:JPH917551 JFA917551:JFL917551 IVE917551:IVP917551 ILI917551:ILT917551 IBM917551:IBX917551 HRQ917551:HSB917551 HHU917551:HIF917551 GXY917551:GYJ917551 GOC917551:GON917551 GEG917551:GER917551 FUK917551:FUV917551 FKO917551:FKZ917551 FAS917551:FBD917551 EQW917551:ERH917551 EHA917551:EHL917551 DXE917551:DXP917551 DNI917551:DNT917551 DDM917551:DDX917551 CTQ917551:CUB917551 CJU917551:CKF917551 BZY917551:CAJ917551 BQC917551:BQN917551 BGG917551:BGR917551 AWK917551:AWV917551 AMO917551:AMZ917551 ACS917551:ADD917551 SW917551:TH917551 JA917551:JL917551 E917551:P917551 WVM852015:WVX852015 WLQ852015:WMB852015 WBU852015:WCF852015 VRY852015:VSJ852015 VIC852015:VIN852015 UYG852015:UYR852015 UOK852015:UOV852015 UEO852015:UEZ852015 TUS852015:TVD852015 TKW852015:TLH852015 TBA852015:TBL852015 SRE852015:SRP852015 SHI852015:SHT852015 RXM852015:RXX852015 RNQ852015:ROB852015 RDU852015:REF852015 QTY852015:QUJ852015 QKC852015:QKN852015 QAG852015:QAR852015 PQK852015:PQV852015 PGO852015:PGZ852015 OWS852015:OXD852015 OMW852015:ONH852015 ODA852015:ODL852015 NTE852015:NTP852015 NJI852015:NJT852015 MZM852015:MZX852015 MPQ852015:MQB852015 MFU852015:MGF852015 LVY852015:LWJ852015 LMC852015:LMN852015 LCG852015:LCR852015 KSK852015:KSV852015 KIO852015:KIZ852015 JYS852015:JZD852015 JOW852015:JPH852015 JFA852015:JFL852015 IVE852015:IVP852015 ILI852015:ILT852015 IBM852015:IBX852015 HRQ852015:HSB852015 HHU852015:HIF852015 GXY852015:GYJ852015 GOC852015:GON852015 GEG852015:GER852015 FUK852015:FUV852015 FKO852015:FKZ852015 FAS852015:FBD852015 EQW852015:ERH852015 EHA852015:EHL852015 DXE852015:DXP852015 DNI852015:DNT852015 DDM852015:DDX852015 CTQ852015:CUB852015 CJU852015:CKF852015 BZY852015:CAJ852015 BQC852015:BQN852015 BGG852015:BGR852015 AWK852015:AWV852015 AMO852015:AMZ852015 ACS852015:ADD852015 SW852015:TH852015 JA852015:JL852015 E852015:P852015 WVM786479:WVX786479 WLQ786479:WMB786479 WBU786479:WCF786479 VRY786479:VSJ786479 VIC786479:VIN786479 UYG786479:UYR786479 UOK786479:UOV786479 UEO786479:UEZ786479 TUS786479:TVD786479 TKW786479:TLH786479 TBA786479:TBL786479 SRE786479:SRP786479 SHI786479:SHT786479 RXM786479:RXX786479 RNQ786479:ROB786479 RDU786479:REF786479 QTY786479:QUJ786479 QKC786479:QKN786479 QAG786479:QAR786479 PQK786479:PQV786479 PGO786479:PGZ786479 OWS786479:OXD786479 OMW786479:ONH786479 ODA786479:ODL786479 NTE786479:NTP786479 NJI786479:NJT786479 MZM786479:MZX786479 MPQ786479:MQB786479 MFU786479:MGF786479 LVY786479:LWJ786479 LMC786479:LMN786479 LCG786479:LCR786479 KSK786479:KSV786479 KIO786479:KIZ786479 JYS786479:JZD786479 JOW786479:JPH786479 JFA786479:JFL786479 IVE786479:IVP786479 ILI786479:ILT786479 IBM786479:IBX786479 HRQ786479:HSB786479 HHU786479:HIF786479 GXY786479:GYJ786479 GOC786479:GON786479 GEG786479:GER786479 FUK786479:FUV786479 FKO786479:FKZ786479 FAS786479:FBD786479 EQW786479:ERH786479 EHA786479:EHL786479 DXE786479:DXP786479 DNI786479:DNT786479 DDM786479:DDX786479 CTQ786479:CUB786479 CJU786479:CKF786479 BZY786479:CAJ786479 BQC786479:BQN786479 BGG786479:BGR786479 AWK786479:AWV786479 AMO786479:AMZ786479 ACS786479:ADD786479 SW786479:TH786479 JA786479:JL786479 E786479:P786479 WVM720943:WVX720943 WLQ720943:WMB720943 WBU720943:WCF720943 VRY720943:VSJ720943 VIC720943:VIN720943 UYG720943:UYR720943 UOK720943:UOV720943 UEO720943:UEZ720943 TUS720943:TVD720943 TKW720943:TLH720943 TBA720943:TBL720943 SRE720943:SRP720943 SHI720943:SHT720943 RXM720943:RXX720943 RNQ720943:ROB720943 RDU720943:REF720943 QTY720943:QUJ720943 QKC720943:QKN720943 QAG720943:QAR720943 PQK720943:PQV720943 PGO720943:PGZ720943 OWS720943:OXD720943 OMW720943:ONH720943 ODA720943:ODL720943 NTE720943:NTP720943 NJI720943:NJT720943 MZM720943:MZX720943 MPQ720943:MQB720943 MFU720943:MGF720943 LVY720943:LWJ720943 LMC720943:LMN720943 LCG720943:LCR720943 KSK720943:KSV720943 KIO720943:KIZ720943 JYS720943:JZD720943 JOW720943:JPH720943 JFA720943:JFL720943 IVE720943:IVP720943 ILI720943:ILT720943 IBM720943:IBX720943 HRQ720943:HSB720943 HHU720943:HIF720943 GXY720943:GYJ720943 GOC720943:GON720943 GEG720943:GER720943 FUK720943:FUV720943 FKO720943:FKZ720943 FAS720943:FBD720943 EQW720943:ERH720943 EHA720943:EHL720943 DXE720943:DXP720943 DNI720943:DNT720943 DDM720943:DDX720943 CTQ720943:CUB720943 CJU720943:CKF720943 BZY720943:CAJ720943 BQC720943:BQN720943 BGG720943:BGR720943 AWK720943:AWV720943 AMO720943:AMZ720943 ACS720943:ADD720943 SW720943:TH720943 JA720943:JL720943 E720943:P720943 WVM655407:WVX655407 WLQ655407:WMB655407 WBU655407:WCF655407 VRY655407:VSJ655407 VIC655407:VIN655407 UYG655407:UYR655407 UOK655407:UOV655407 UEO655407:UEZ655407 TUS655407:TVD655407 TKW655407:TLH655407 TBA655407:TBL655407 SRE655407:SRP655407 SHI655407:SHT655407 RXM655407:RXX655407 RNQ655407:ROB655407 RDU655407:REF655407 QTY655407:QUJ655407 QKC655407:QKN655407 QAG655407:QAR655407 PQK655407:PQV655407 PGO655407:PGZ655407 OWS655407:OXD655407 OMW655407:ONH655407 ODA655407:ODL655407 NTE655407:NTP655407 NJI655407:NJT655407 MZM655407:MZX655407 MPQ655407:MQB655407 MFU655407:MGF655407 LVY655407:LWJ655407 LMC655407:LMN655407 LCG655407:LCR655407 KSK655407:KSV655407 KIO655407:KIZ655407 JYS655407:JZD655407 JOW655407:JPH655407 JFA655407:JFL655407 IVE655407:IVP655407 ILI655407:ILT655407 IBM655407:IBX655407 HRQ655407:HSB655407 HHU655407:HIF655407 GXY655407:GYJ655407 GOC655407:GON655407 GEG655407:GER655407 FUK655407:FUV655407 FKO655407:FKZ655407 FAS655407:FBD655407 EQW655407:ERH655407 EHA655407:EHL655407 DXE655407:DXP655407 DNI655407:DNT655407 DDM655407:DDX655407 CTQ655407:CUB655407 CJU655407:CKF655407 BZY655407:CAJ655407 BQC655407:BQN655407 BGG655407:BGR655407 AWK655407:AWV655407 AMO655407:AMZ655407 ACS655407:ADD655407 SW655407:TH655407 JA655407:JL655407 E655407:P655407 WVM589871:WVX589871 WLQ589871:WMB589871 WBU589871:WCF589871 VRY589871:VSJ589871 VIC589871:VIN589871 UYG589871:UYR589871 UOK589871:UOV589871 UEO589871:UEZ589871 TUS589871:TVD589871 TKW589871:TLH589871 TBA589871:TBL589871 SRE589871:SRP589871 SHI589871:SHT589871 RXM589871:RXX589871 RNQ589871:ROB589871 RDU589871:REF589871 QTY589871:QUJ589871 QKC589871:QKN589871 QAG589871:QAR589871 PQK589871:PQV589871 PGO589871:PGZ589871 OWS589871:OXD589871 OMW589871:ONH589871 ODA589871:ODL589871 NTE589871:NTP589871 NJI589871:NJT589871 MZM589871:MZX589871 MPQ589871:MQB589871 MFU589871:MGF589871 LVY589871:LWJ589871 LMC589871:LMN589871 LCG589871:LCR589871 KSK589871:KSV589871 KIO589871:KIZ589871 JYS589871:JZD589871 JOW589871:JPH589871 JFA589871:JFL589871 IVE589871:IVP589871 ILI589871:ILT589871 IBM589871:IBX589871 HRQ589871:HSB589871 HHU589871:HIF589871 GXY589871:GYJ589871 GOC589871:GON589871 GEG589871:GER589871 FUK589871:FUV589871 FKO589871:FKZ589871 FAS589871:FBD589871 EQW589871:ERH589871 EHA589871:EHL589871 DXE589871:DXP589871 DNI589871:DNT589871 DDM589871:DDX589871 CTQ589871:CUB589871 CJU589871:CKF589871 BZY589871:CAJ589871 BQC589871:BQN589871 BGG589871:BGR589871 AWK589871:AWV589871 AMO589871:AMZ589871 ACS589871:ADD589871 SW589871:TH589871 JA589871:JL589871 E589871:P589871 WVM524335:WVX524335 WLQ524335:WMB524335 WBU524335:WCF524335 VRY524335:VSJ524335 VIC524335:VIN524335 UYG524335:UYR524335 UOK524335:UOV524335 UEO524335:UEZ524335 TUS524335:TVD524335 TKW524335:TLH524335 TBA524335:TBL524335 SRE524335:SRP524335 SHI524335:SHT524335 RXM524335:RXX524335 RNQ524335:ROB524335 RDU524335:REF524335 QTY524335:QUJ524335 QKC524335:QKN524335 QAG524335:QAR524335 PQK524335:PQV524335 PGO524335:PGZ524335 OWS524335:OXD524335 OMW524335:ONH524335 ODA524335:ODL524335 NTE524335:NTP524335 NJI524335:NJT524335 MZM524335:MZX524335 MPQ524335:MQB524335 MFU524335:MGF524335 LVY524335:LWJ524335 LMC524335:LMN524335 LCG524335:LCR524335 KSK524335:KSV524335 KIO524335:KIZ524335 JYS524335:JZD524335 JOW524335:JPH524335 JFA524335:JFL524335 IVE524335:IVP524335 ILI524335:ILT524335 IBM524335:IBX524335 HRQ524335:HSB524335 HHU524335:HIF524335 GXY524335:GYJ524335 GOC524335:GON524335 GEG524335:GER524335 FUK524335:FUV524335 FKO524335:FKZ524335 FAS524335:FBD524335 EQW524335:ERH524335 EHA524335:EHL524335 DXE524335:DXP524335 DNI524335:DNT524335 DDM524335:DDX524335 CTQ524335:CUB524335 CJU524335:CKF524335 BZY524335:CAJ524335 BQC524335:BQN524335 BGG524335:BGR524335 AWK524335:AWV524335 AMO524335:AMZ524335 ACS524335:ADD524335 SW524335:TH524335 JA524335:JL524335 E524335:P524335 WVM458799:WVX458799 WLQ458799:WMB458799 WBU458799:WCF458799 VRY458799:VSJ458799 VIC458799:VIN458799 UYG458799:UYR458799 UOK458799:UOV458799 UEO458799:UEZ458799 TUS458799:TVD458799 TKW458799:TLH458799 TBA458799:TBL458799 SRE458799:SRP458799 SHI458799:SHT458799 RXM458799:RXX458799 RNQ458799:ROB458799 RDU458799:REF458799 QTY458799:QUJ458799 QKC458799:QKN458799 QAG458799:QAR458799 PQK458799:PQV458799 PGO458799:PGZ458799 OWS458799:OXD458799 OMW458799:ONH458799 ODA458799:ODL458799 NTE458799:NTP458799 NJI458799:NJT458799 MZM458799:MZX458799 MPQ458799:MQB458799 MFU458799:MGF458799 LVY458799:LWJ458799 LMC458799:LMN458799 LCG458799:LCR458799 KSK458799:KSV458799 KIO458799:KIZ458799 JYS458799:JZD458799 JOW458799:JPH458799 JFA458799:JFL458799 IVE458799:IVP458799 ILI458799:ILT458799 IBM458799:IBX458799 HRQ458799:HSB458799 HHU458799:HIF458799 GXY458799:GYJ458799 GOC458799:GON458799 GEG458799:GER458799 FUK458799:FUV458799 FKO458799:FKZ458799 FAS458799:FBD458799 EQW458799:ERH458799 EHA458799:EHL458799 DXE458799:DXP458799 DNI458799:DNT458799 DDM458799:DDX458799 CTQ458799:CUB458799 CJU458799:CKF458799 BZY458799:CAJ458799 BQC458799:BQN458799 BGG458799:BGR458799 AWK458799:AWV458799 AMO458799:AMZ458799 ACS458799:ADD458799 SW458799:TH458799 JA458799:JL458799 E458799:P458799 WVM393263:WVX393263 WLQ393263:WMB393263 WBU393263:WCF393263 VRY393263:VSJ393263 VIC393263:VIN393263 UYG393263:UYR393263 UOK393263:UOV393263 UEO393263:UEZ393263 TUS393263:TVD393263 TKW393263:TLH393263 TBA393263:TBL393263 SRE393263:SRP393263 SHI393263:SHT393263 RXM393263:RXX393263 RNQ393263:ROB393263 RDU393263:REF393263 QTY393263:QUJ393263 QKC393263:QKN393263 QAG393263:QAR393263 PQK393263:PQV393263 PGO393263:PGZ393263 OWS393263:OXD393263 OMW393263:ONH393263 ODA393263:ODL393263 NTE393263:NTP393263 NJI393263:NJT393263 MZM393263:MZX393263 MPQ393263:MQB393263 MFU393263:MGF393263 LVY393263:LWJ393263 LMC393263:LMN393263 LCG393263:LCR393263 KSK393263:KSV393263 KIO393263:KIZ393263 JYS393263:JZD393263 JOW393263:JPH393263 JFA393263:JFL393263 IVE393263:IVP393263 ILI393263:ILT393263 IBM393263:IBX393263 HRQ393263:HSB393263 HHU393263:HIF393263 GXY393263:GYJ393263 GOC393263:GON393263 GEG393263:GER393263 FUK393263:FUV393263 FKO393263:FKZ393263 FAS393263:FBD393263 EQW393263:ERH393263 EHA393263:EHL393263 DXE393263:DXP393263 DNI393263:DNT393263 DDM393263:DDX393263 CTQ393263:CUB393263 CJU393263:CKF393263 BZY393263:CAJ393263 BQC393263:BQN393263 BGG393263:BGR393263 AWK393263:AWV393263 AMO393263:AMZ393263 ACS393263:ADD393263 SW393263:TH393263 JA393263:JL393263 E393263:P393263 WVM327727:WVX327727 WLQ327727:WMB327727 WBU327727:WCF327727 VRY327727:VSJ327727 VIC327727:VIN327727 UYG327727:UYR327727 UOK327727:UOV327727 UEO327727:UEZ327727 TUS327727:TVD327727 TKW327727:TLH327727 TBA327727:TBL327727 SRE327727:SRP327727 SHI327727:SHT327727 RXM327727:RXX327727 RNQ327727:ROB327727 RDU327727:REF327727 QTY327727:QUJ327727 QKC327727:QKN327727 QAG327727:QAR327727 PQK327727:PQV327727 PGO327727:PGZ327727 OWS327727:OXD327727 OMW327727:ONH327727 ODA327727:ODL327727 NTE327727:NTP327727 NJI327727:NJT327727 MZM327727:MZX327727 MPQ327727:MQB327727 MFU327727:MGF327727 LVY327727:LWJ327727 LMC327727:LMN327727 LCG327727:LCR327727 KSK327727:KSV327727 KIO327727:KIZ327727 JYS327727:JZD327727 JOW327727:JPH327727 JFA327727:JFL327727 IVE327727:IVP327727 ILI327727:ILT327727 IBM327727:IBX327727 HRQ327727:HSB327727 HHU327727:HIF327727 GXY327727:GYJ327727 GOC327727:GON327727 GEG327727:GER327727 FUK327727:FUV327727 FKO327727:FKZ327727 FAS327727:FBD327727 EQW327727:ERH327727 EHA327727:EHL327727 DXE327727:DXP327727 DNI327727:DNT327727 DDM327727:DDX327727 CTQ327727:CUB327727 CJU327727:CKF327727 BZY327727:CAJ327727 BQC327727:BQN327727 BGG327727:BGR327727 AWK327727:AWV327727 AMO327727:AMZ327727 ACS327727:ADD327727 SW327727:TH327727 JA327727:JL327727 E327727:P327727 WVM262191:WVX262191 WLQ262191:WMB262191 WBU262191:WCF262191 VRY262191:VSJ262191 VIC262191:VIN262191 UYG262191:UYR262191 UOK262191:UOV262191 UEO262191:UEZ262191 TUS262191:TVD262191 TKW262191:TLH262191 TBA262191:TBL262191 SRE262191:SRP262191 SHI262191:SHT262191 RXM262191:RXX262191 RNQ262191:ROB262191 RDU262191:REF262191 QTY262191:QUJ262191 QKC262191:QKN262191 QAG262191:QAR262191 PQK262191:PQV262191 PGO262191:PGZ262191 OWS262191:OXD262191 OMW262191:ONH262191 ODA262191:ODL262191 NTE262191:NTP262191 NJI262191:NJT262191 MZM262191:MZX262191 MPQ262191:MQB262191 MFU262191:MGF262191 LVY262191:LWJ262191 LMC262191:LMN262191 LCG262191:LCR262191 KSK262191:KSV262191 KIO262191:KIZ262191 JYS262191:JZD262191 JOW262191:JPH262191 JFA262191:JFL262191 IVE262191:IVP262191 ILI262191:ILT262191 IBM262191:IBX262191 HRQ262191:HSB262191 HHU262191:HIF262191 GXY262191:GYJ262191 GOC262191:GON262191 GEG262191:GER262191 FUK262191:FUV262191 FKO262191:FKZ262191 FAS262191:FBD262191 EQW262191:ERH262191 EHA262191:EHL262191 DXE262191:DXP262191 DNI262191:DNT262191 DDM262191:DDX262191 CTQ262191:CUB262191 CJU262191:CKF262191 BZY262191:CAJ262191 BQC262191:BQN262191 BGG262191:BGR262191 AWK262191:AWV262191 AMO262191:AMZ262191 ACS262191:ADD262191 SW262191:TH262191 JA262191:JL262191 E262191:P262191 WVM196655:WVX196655 WLQ196655:WMB196655 WBU196655:WCF196655 VRY196655:VSJ196655 VIC196655:VIN196655 UYG196655:UYR196655 UOK196655:UOV196655 UEO196655:UEZ196655 TUS196655:TVD196655 TKW196655:TLH196655 TBA196655:TBL196655 SRE196655:SRP196655 SHI196655:SHT196655 RXM196655:RXX196655 RNQ196655:ROB196655 RDU196655:REF196655 QTY196655:QUJ196655 QKC196655:QKN196655 QAG196655:QAR196655 PQK196655:PQV196655 PGO196655:PGZ196655 OWS196655:OXD196655 OMW196655:ONH196655 ODA196655:ODL196655 NTE196655:NTP196655 NJI196655:NJT196655 MZM196655:MZX196655 MPQ196655:MQB196655 MFU196655:MGF196655 LVY196655:LWJ196655 LMC196655:LMN196655 LCG196655:LCR196655 KSK196655:KSV196655 KIO196655:KIZ196655 JYS196655:JZD196655 JOW196655:JPH196655 JFA196655:JFL196655 IVE196655:IVP196655 ILI196655:ILT196655 IBM196655:IBX196655 HRQ196655:HSB196655 HHU196655:HIF196655 GXY196655:GYJ196655 GOC196655:GON196655 GEG196655:GER196655 FUK196655:FUV196655 FKO196655:FKZ196655 FAS196655:FBD196655 EQW196655:ERH196655 EHA196655:EHL196655 DXE196655:DXP196655 DNI196655:DNT196655 DDM196655:DDX196655 CTQ196655:CUB196655 CJU196655:CKF196655 BZY196655:CAJ196655 BQC196655:BQN196655 BGG196655:BGR196655 AWK196655:AWV196655 AMO196655:AMZ196655 ACS196655:ADD196655 SW196655:TH196655 JA196655:JL196655 E196655:P196655 WVM131119:WVX131119 WLQ131119:WMB131119 WBU131119:WCF131119 VRY131119:VSJ131119 VIC131119:VIN131119 UYG131119:UYR131119 UOK131119:UOV131119 UEO131119:UEZ131119 TUS131119:TVD131119 TKW131119:TLH131119 TBA131119:TBL131119 SRE131119:SRP131119 SHI131119:SHT131119 RXM131119:RXX131119 RNQ131119:ROB131119 RDU131119:REF131119 QTY131119:QUJ131119 QKC131119:QKN131119 QAG131119:QAR131119 PQK131119:PQV131119 PGO131119:PGZ131119 OWS131119:OXD131119 OMW131119:ONH131119 ODA131119:ODL131119 NTE131119:NTP131119 NJI131119:NJT131119 MZM131119:MZX131119 MPQ131119:MQB131119 MFU131119:MGF131119 LVY131119:LWJ131119 LMC131119:LMN131119 LCG131119:LCR131119 KSK131119:KSV131119 KIO131119:KIZ131119 JYS131119:JZD131119 JOW131119:JPH131119 JFA131119:JFL131119 IVE131119:IVP131119 ILI131119:ILT131119 IBM131119:IBX131119 HRQ131119:HSB131119 HHU131119:HIF131119 GXY131119:GYJ131119 GOC131119:GON131119 GEG131119:GER131119 FUK131119:FUV131119 FKO131119:FKZ131119 FAS131119:FBD131119 EQW131119:ERH131119 EHA131119:EHL131119 DXE131119:DXP131119 DNI131119:DNT131119 DDM131119:DDX131119 CTQ131119:CUB131119 CJU131119:CKF131119 BZY131119:CAJ131119 BQC131119:BQN131119 BGG131119:BGR131119 AWK131119:AWV131119 AMO131119:AMZ131119 ACS131119:ADD131119 SW131119:TH131119 JA131119:JL131119 E131119:P131119 WVM65583:WVX65583 WLQ65583:WMB65583 WBU65583:WCF65583 VRY65583:VSJ65583 VIC65583:VIN65583 UYG65583:UYR65583 UOK65583:UOV65583 UEO65583:UEZ65583 TUS65583:TVD65583 TKW65583:TLH65583 TBA65583:TBL65583 SRE65583:SRP65583 SHI65583:SHT65583 RXM65583:RXX65583 RNQ65583:ROB65583 RDU65583:REF65583 QTY65583:QUJ65583 QKC65583:QKN65583 QAG65583:QAR65583 PQK65583:PQV65583 PGO65583:PGZ65583 OWS65583:OXD65583 OMW65583:ONH65583 ODA65583:ODL65583 NTE65583:NTP65583 NJI65583:NJT65583 MZM65583:MZX65583 MPQ65583:MQB65583 MFU65583:MGF65583 LVY65583:LWJ65583 LMC65583:LMN65583 LCG65583:LCR65583 KSK65583:KSV65583 KIO65583:KIZ65583 JYS65583:JZD65583 JOW65583:JPH65583 JFA65583:JFL65583 IVE65583:IVP65583 ILI65583:ILT65583 IBM65583:IBX65583 HRQ65583:HSB65583 HHU65583:HIF65583 GXY65583:GYJ65583 GOC65583:GON65583 GEG65583:GER65583 FUK65583:FUV65583 FKO65583:FKZ65583 FAS65583:FBD65583 EQW65583:ERH65583 EHA65583:EHL65583 DXE65583:DXP65583 DNI65583:DNT65583 DDM65583:DDX65583 CTQ65583:CUB65583 CJU65583:CKF65583 BZY65583:CAJ65583 BQC65583:BQN65583 BGG65583:BGR65583 AWK65583:AWV65583 AMO65583:AMZ65583 ACS65583:ADD65583 SW65583:TH65583 JA65583:JL65583 E65583:P65583 WVM47:WVX47 WLQ47:WMB47 WBU47:WCF47 VRY47:VSJ47 VIC47:VIN47 UYG47:UYR47 UOK47:UOV47 UEO47:UEZ47 TUS47:TVD47 TKW47:TLH47 TBA47:TBL47 SRE47:SRP47 SHI47:SHT47 RXM47:RXX47 RNQ47:ROB47 RDU47:REF47 QTY47:QUJ47 QKC47:QKN47 QAG47:QAR47 PQK47:PQV47 PGO47:PGZ47 OWS47:OXD47 OMW47:ONH47 ODA47:ODL47 NTE47:NTP47 NJI47:NJT47 MZM47:MZX47 MPQ47:MQB47 MFU47:MGF47 LVY47:LWJ47 LMC47:LMN47 LCG47:LCR47 KSK47:KSV47 KIO47:KIZ47 JYS47:JZD47 JOW47:JPH47 JFA47:JFL47 IVE47:IVP47 ILI47:ILT47 IBM47:IBX47 HRQ47:HSB47 HHU47:HIF47 GXY47:GYJ47 GOC47:GON47 GEG47:GER47 FUK47:FUV47 FKO47:FKZ47 FAS47:FBD47 EQW47:ERH47 EHA47:EHL47 DXE47:DXP47 DNI47:DNT47 DDM47:DDX47 CTQ47:CUB47 CJU47:CKF47 BZY47:CAJ47 BQC47:BQN47 BGG47:BGR47 AWK47:AWV47 AMO47:AMZ47 ACS47:ADD47 SW47:TH47 JA47:JL47">
      <formula1>$T$47:$V$47</formula1>
    </dataValidation>
    <dataValidation type="list" allowBlank="1" showInputMessage="1" showErrorMessage="1" sqref="WVM983061:WVX983061 JA16:JL16 SW16:TH16 ACS16:ADD16 AMO16:AMZ16 AWK16:AWV16 BGG16:BGR16 BQC16:BQN16 BZY16:CAJ16 CJU16:CKF16 CTQ16:CUB16 DDM16:DDX16 DNI16:DNT16 DXE16:DXP16 EHA16:EHL16 EQW16:ERH16 FAS16:FBD16 FKO16:FKZ16 FUK16:FUV16 GEG16:GER16 GOC16:GON16 GXY16:GYJ16 HHU16:HIF16 HRQ16:HSB16 IBM16:IBX16 ILI16:ILT16 IVE16:IVP16 JFA16:JFL16 JOW16:JPH16 JYS16:JZD16 KIO16:KIZ16 KSK16:KSV16 LCG16:LCR16 LMC16:LMN16 LVY16:LWJ16 MFU16:MGF16 MPQ16:MQB16 MZM16:MZX16 NJI16:NJT16 NTE16:NTP16 ODA16:ODL16 OMW16:ONH16 OWS16:OXD16 PGO16:PGZ16 PQK16:PQV16 QAG16:QAR16 QKC16:QKN16 QTY16:QUJ16 RDU16:REF16 RNQ16:ROB16 RXM16:RXX16 SHI16:SHT16 SRE16:SRP16 TBA16:TBL16 TKW16:TLH16 TUS16:TVD16 UEO16:UEZ16 UOK16:UOV16 UYG16:UYR16 VIC16:VIN16 VRY16:VSJ16 WBU16:WCF16 WLQ16:WMB16 WVM16:WVX16 E65557:P65557 JA65557:JL65557 SW65557:TH65557 ACS65557:ADD65557 AMO65557:AMZ65557 AWK65557:AWV65557 BGG65557:BGR65557 BQC65557:BQN65557 BZY65557:CAJ65557 CJU65557:CKF65557 CTQ65557:CUB65557 DDM65557:DDX65557 DNI65557:DNT65557 DXE65557:DXP65557 EHA65557:EHL65557 EQW65557:ERH65557 FAS65557:FBD65557 FKO65557:FKZ65557 FUK65557:FUV65557 GEG65557:GER65557 GOC65557:GON65557 GXY65557:GYJ65557 HHU65557:HIF65557 HRQ65557:HSB65557 IBM65557:IBX65557 ILI65557:ILT65557 IVE65557:IVP65557 JFA65557:JFL65557 JOW65557:JPH65557 JYS65557:JZD65557 KIO65557:KIZ65557 KSK65557:KSV65557 LCG65557:LCR65557 LMC65557:LMN65557 LVY65557:LWJ65557 MFU65557:MGF65557 MPQ65557:MQB65557 MZM65557:MZX65557 NJI65557:NJT65557 NTE65557:NTP65557 ODA65557:ODL65557 OMW65557:ONH65557 OWS65557:OXD65557 PGO65557:PGZ65557 PQK65557:PQV65557 QAG65557:QAR65557 QKC65557:QKN65557 QTY65557:QUJ65557 RDU65557:REF65557 RNQ65557:ROB65557 RXM65557:RXX65557 SHI65557:SHT65557 SRE65557:SRP65557 TBA65557:TBL65557 TKW65557:TLH65557 TUS65557:TVD65557 UEO65557:UEZ65557 UOK65557:UOV65557 UYG65557:UYR65557 VIC65557:VIN65557 VRY65557:VSJ65557 WBU65557:WCF65557 WLQ65557:WMB65557 WVM65557:WVX65557 E131093:P131093 JA131093:JL131093 SW131093:TH131093 ACS131093:ADD131093 AMO131093:AMZ131093 AWK131093:AWV131093 BGG131093:BGR131093 BQC131093:BQN131093 BZY131093:CAJ131093 CJU131093:CKF131093 CTQ131093:CUB131093 DDM131093:DDX131093 DNI131093:DNT131093 DXE131093:DXP131093 EHA131093:EHL131093 EQW131093:ERH131093 FAS131093:FBD131093 FKO131093:FKZ131093 FUK131093:FUV131093 GEG131093:GER131093 GOC131093:GON131093 GXY131093:GYJ131093 HHU131093:HIF131093 HRQ131093:HSB131093 IBM131093:IBX131093 ILI131093:ILT131093 IVE131093:IVP131093 JFA131093:JFL131093 JOW131093:JPH131093 JYS131093:JZD131093 KIO131093:KIZ131093 KSK131093:KSV131093 LCG131093:LCR131093 LMC131093:LMN131093 LVY131093:LWJ131093 MFU131093:MGF131093 MPQ131093:MQB131093 MZM131093:MZX131093 NJI131093:NJT131093 NTE131093:NTP131093 ODA131093:ODL131093 OMW131093:ONH131093 OWS131093:OXD131093 PGO131093:PGZ131093 PQK131093:PQV131093 QAG131093:QAR131093 QKC131093:QKN131093 QTY131093:QUJ131093 RDU131093:REF131093 RNQ131093:ROB131093 RXM131093:RXX131093 SHI131093:SHT131093 SRE131093:SRP131093 TBA131093:TBL131093 TKW131093:TLH131093 TUS131093:TVD131093 UEO131093:UEZ131093 UOK131093:UOV131093 UYG131093:UYR131093 VIC131093:VIN131093 VRY131093:VSJ131093 WBU131093:WCF131093 WLQ131093:WMB131093 WVM131093:WVX131093 E196629:P196629 JA196629:JL196629 SW196629:TH196629 ACS196629:ADD196629 AMO196629:AMZ196629 AWK196629:AWV196629 BGG196629:BGR196629 BQC196629:BQN196629 BZY196629:CAJ196629 CJU196629:CKF196629 CTQ196629:CUB196629 DDM196629:DDX196629 DNI196629:DNT196629 DXE196629:DXP196629 EHA196629:EHL196629 EQW196629:ERH196629 FAS196629:FBD196629 FKO196629:FKZ196629 FUK196629:FUV196629 GEG196629:GER196629 GOC196629:GON196629 GXY196629:GYJ196629 HHU196629:HIF196629 HRQ196629:HSB196629 IBM196629:IBX196629 ILI196629:ILT196629 IVE196629:IVP196629 JFA196629:JFL196629 JOW196629:JPH196629 JYS196629:JZD196629 KIO196629:KIZ196629 KSK196629:KSV196629 LCG196629:LCR196629 LMC196629:LMN196629 LVY196629:LWJ196629 MFU196629:MGF196629 MPQ196629:MQB196629 MZM196629:MZX196629 NJI196629:NJT196629 NTE196629:NTP196629 ODA196629:ODL196629 OMW196629:ONH196629 OWS196629:OXD196629 PGO196629:PGZ196629 PQK196629:PQV196629 QAG196629:QAR196629 QKC196629:QKN196629 QTY196629:QUJ196629 RDU196629:REF196629 RNQ196629:ROB196629 RXM196629:RXX196629 SHI196629:SHT196629 SRE196629:SRP196629 TBA196629:TBL196629 TKW196629:TLH196629 TUS196629:TVD196629 UEO196629:UEZ196629 UOK196629:UOV196629 UYG196629:UYR196629 VIC196629:VIN196629 VRY196629:VSJ196629 WBU196629:WCF196629 WLQ196629:WMB196629 WVM196629:WVX196629 E262165:P262165 JA262165:JL262165 SW262165:TH262165 ACS262165:ADD262165 AMO262165:AMZ262165 AWK262165:AWV262165 BGG262165:BGR262165 BQC262165:BQN262165 BZY262165:CAJ262165 CJU262165:CKF262165 CTQ262165:CUB262165 DDM262165:DDX262165 DNI262165:DNT262165 DXE262165:DXP262165 EHA262165:EHL262165 EQW262165:ERH262165 FAS262165:FBD262165 FKO262165:FKZ262165 FUK262165:FUV262165 GEG262165:GER262165 GOC262165:GON262165 GXY262165:GYJ262165 HHU262165:HIF262165 HRQ262165:HSB262165 IBM262165:IBX262165 ILI262165:ILT262165 IVE262165:IVP262165 JFA262165:JFL262165 JOW262165:JPH262165 JYS262165:JZD262165 KIO262165:KIZ262165 KSK262165:KSV262165 LCG262165:LCR262165 LMC262165:LMN262165 LVY262165:LWJ262165 MFU262165:MGF262165 MPQ262165:MQB262165 MZM262165:MZX262165 NJI262165:NJT262165 NTE262165:NTP262165 ODA262165:ODL262165 OMW262165:ONH262165 OWS262165:OXD262165 PGO262165:PGZ262165 PQK262165:PQV262165 QAG262165:QAR262165 QKC262165:QKN262165 QTY262165:QUJ262165 RDU262165:REF262165 RNQ262165:ROB262165 RXM262165:RXX262165 SHI262165:SHT262165 SRE262165:SRP262165 TBA262165:TBL262165 TKW262165:TLH262165 TUS262165:TVD262165 UEO262165:UEZ262165 UOK262165:UOV262165 UYG262165:UYR262165 VIC262165:VIN262165 VRY262165:VSJ262165 WBU262165:WCF262165 WLQ262165:WMB262165 WVM262165:WVX262165 E327701:P327701 JA327701:JL327701 SW327701:TH327701 ACS327701:ADD327701 AMO327701:AMZ327701 AWK327701:AWV327701 BGG327701:BGR327701 BQC327701:BQN327701 BZY327701:CAJ327701 CJU327701:CKF327701 CTQ327701:CUB327701 DDM327701:DDX327701 DNI327701:DNT327701 DXE327701:DXP327701 EHA327701:EHL327701 EQW327701:ERH327701 FAS327701:FBD327701 FKO327701:FKZ327701 FUK327701:FUV327701 GEG327701:GER327701 GOC327701:GON327701 GXY327701:GYJ327701 HHU327701:HIF327701 HRQ327701:HSB327701 IBM327701:IBX327701 ILI327701:ILT327701 IVE327701:IVP327701 JFA327701:JFL327701 JOW327701:JPH327701 JYS327701:JZD327701 KIO327701:KIZ327701 KSK327701:KSV327701 LCG327701:LCR327701 LMC327701:LMN327701 LVY327701:LWJ327701 MFU327701:MGF327701 MPQ327701:MQB327701 MZM327701:MZX327701 NJI327701:NJT327701 NTE327701:NTP327701 ODA327701:ODL327701 OMW327701:ONH327701 OWS327701:OXD327701 PGO327701:PGZ327701 PQK327701:PQV327701 QAG327701:QAR327701 QKC327701:QKN327701 QTY327701:QUJ327701 RDU327701:REF327701 RNQ327701:ROB327701 RXM327701:RXX327701 SHI327701:SHT327701 SRE327701:SRP327701 TBA327701:TBL327701 TKW327701:TLH327701 TUS327701:TVD327701 UEO327701:UEZ327701 UOK327701:UOV327701 UYG327701:UYR327701 VIC327701:VIN327701 VRY327701:VSJ327701 WBU327701:WCF327701 WLQ327701:WMB327701 WVM327701:WVX327701 E393237:P393237 JA393237:JL393237 SW393237:TH393237 ACS393237:ADD393237 AMO393237:AMZ393237 AWK393237:AWV393237 BGG393237:BGR393237 BQC393237:BQN393237 BZY393237:CAJ393237 CJU393237:CKF393237 CTQ393237:CUB393237 DDM393237:DDX393237 DNI393237:DNT393237 DXE393237:DXP393237 EHA393237:EHL393237 EQW393237:ERH393237 FAS393237:FBD393237 FKO393237:FKZ393237 FUK393237:FUV393237 GEG393237:GER393237 GOC393237:GON393237 GXY393237:GYJ393237 HHU393237:HIF393237 HRQ393237:HSB393237 IBM393237:IBX393237 ILI393237:ILT393237 IVE393237:IVP393237 JFA393237:JFL393237 JOW393237:JPH393237 JYS393237:JZD393237 KIO393237:KIZ393237 KSK393237:KSV393237 LCG393237:LCR393237 LMC393237:LMN393237 LVY393237:LWJ393237 MFU393237:MGF393237 MPQ393237:MQB393237 MZM393237:MZX393237 NJI393237:NJT393237 NTE393237:NTP393237 ODA393237:ODL393237 OMW393237:ONH393237 OWS393237:OXD393237 PGO393237:PGZ393237 PQK393237:PQV393237 QAG393237:QAR393237 QKC393237:QKN393237 QTY393237:QUJ393237 RDU393237:REF393237 RNQ393237:ROB393237 RXM393237:RXX393237 SHI393237:SHT393237 SRE393237:SRP393237 TBA393237:TBL393237 TKW393237:TLH393237 TUS393237:TVD393237 UEO393237:UEZ393237 UOK393237:UOV393237 UYG393237:UYR393237 VIC393237:VIN393237 VRY393237:VSJ393237 WBU393237:WCF393237 WLQ393237:WMB393237 WVM393237:WVX393237 E458773:P458773 JA458773:JL458773 SW458773:TH458773 ACS458773:ADD458773 AMO458773:AMZ458773 AWK458773:AWV458773 BGG458773:BGR458773 BQC458773:BQN458773 BZY458773:CAJ458773 CJU458773:CKF458773 CTQ458773:CUB458773 DDM458773:DDX458773 DNI458773:DNT458773 DXE458773:DXP458773 EHA458773:EHL458773 EQW458773:ERH458773 FAS458773:FBD458773 FKO458773:FKZ458773 FUK458773:FUV458773 GEG458773:GER458773 GOC458773:GON458773 GXY458773:GYJ458773 HHU458773:HIF458773 HRQ458773:HSB458773 IBM458773:IBX458773 ILI458773:ILT458773 IVE458773:IVP458773 JFA458773:JFL458773 JOW458773:JPH458773 JYS458773:JZD458773 KIO458773:KIZ458773 KSK458773:KSV458773 LCG458773:LCR458773 LMC458773:LMN458773 LVY458773:LWJ458773 MFU458773:MGF458773 MPQ458773:MQB458773 MZM458773:MZX458773 NJI458773:NJT458773 NTE458773:NTP458773 ODA458773:ODL458773 OMW458773:ONH458773 OWS458773:OXD458773 PGO458773:PGZ458773 PQK458773:PQV458773 QAG458773:QAR458773 QKC458773:QKN458773 QTY458773:QUJ458773 RDU458773:REF458773 RNQ458773:ROB458773 RXM458773:RXX458773 SHI458773:SHT458773 SRE458773:SRP458773 TBA458773:TBL458773 TKW458773:TLH458773 TUS458773:TVD458773 UEO458773:UEZ458773 UOK458773:UOV458773 UYG458773:UYR458773 VIC458773:VIN458773 VRY458773:VSJ458773 WBU458773:WCF458773 WLQ458773:WMB458773 WVM458773:WVX458773 E524309:P524309 JA524309:JL524309 SW524309:TH524309 ACS524309:ADD524309 AMO524309:AMZ524309 AWK524309:AWV524309 BGG524309:BGR524309 BQC524309:BQN524309 BZY524309:CAJ524309 CJU524309:CKF524309 CTQ524309:CUB524309 DDM524309:DDX524309 DNI524309:DNT524309 DXE524309:DXP524309 EHA524309:EHL524309 EQW524309:ERH524309 FAS524309:FBD524309 FKO524309:FKZ524309 FUK524309:FUV524309 GEG524309:GER524309 GOC524309:GON524309 GXY524309:GYJ524309 HHU524309:HIF524309 HRQ524309:HSB524309 IBM524309:IBX524309 ILI524309:ILT524309 IVE524309:IVP524309 JFA524309:JFL524309 JOW524309:JPH524309 JYS524309:JZD524309 KIO524309:KIZ524309 KSK524309:KSV524309 LCG524309:LCR524309 LMC524309:LMN524309 LVY524309:LWJ524309 MFU524309:MGF524309 MPQ524309:MQB524309 MZM524309:MZX524309 NJI524309:NJT524309 NTE524309:NTP524309 ODA524309:ODL524309 OMW524309:ONH524309 OWS524309:OXD524309 PGO524309:PGZ524309 PQK524309:PQV524309 QAG524309:QAR524309 QKC524309:QKN524309 QTY524309:QUJ524309 RDU524309:REF524309 RNQ524309:ROB524309 RXM524309:RXX524309 SHI524309:SHT524309 SRE524309:SRP524309 TBA524309:TBL524309 TKW524309:TLH524309 TUS524309:TVD524309 UEO524309:UEZ524309 UOK524309:UOV524309 UYG524309:UYR524309 VIC524309:VIN524309 VRY524309:VSJ524309 WBU524309:WCF524309 WLQ524309:WMB524309 WVM524309:WVX524309 E589845:P589845 JA589845:JL589845 SW589845:TH589845 ACS589845:ADD589845 AMO589845:AMZ589845 AWK589845:AWV589845 BGG589845:BGR589845 BQC589845:BQN589845 BZY589845:CAJ589845 CJU589845:CKF589845 CTQ589845:CUB589845 DDM589845:DDX589845 DNI589845:DNT589845 DXE589845:DXP589845 EHA589845:EHL589845 EQW589845:ERH589845 FAS589845:FBD589845 FKO589845:FKZ589845 FUK589845:FUV589845 GEG589845:GER589845 GOC589845:GON589845 GXY589845:GYJ589845 HHU589845:HIF589845 HRQ589845:HSB589845 IBM589845:IBX589845 ILI589845:ILT589845 IVE589845:IVP589845 JFA589845:JFL589845 JOW589845:JPH589845 JYS589845:JZD589845 KIO589845:KIZ589845 KSK589845:KSV589845 LCG589845:LCR589845 LMC589845:LMN589845 LVY589845:LWJ589845 MFU589845:MGF589845 MPQ589845:MQB589845 MZM589845:MZX589845 NJI589845:NJT589845 NTE589845:NTP589845 ODA589845:ODL589845 OMW589845:ONH589845 OWS589845:OXD589845 PGO589845:PGZ589845 PQK589845:PQV589845 QAG589845:QAR589845 QKC589845:QKN589845 QTY589845:QUJ589845 RDU589845:REF589845 RNQ589845:ROB589845 RXM589845:RXX589845 SHI589845:SHT589845 SRE589845:SRP589845 TBA589845:TBL589845 TKW589845:TLH589845 TUS589845:TVD589845 UEO589845:UEZ589845 UOK589845:UOV589845 UYG589845:UYR589845 VIC589845:VIN589845 VRY589845:VSJ589845 WBU589845:WCF589845 WLQ589845:WMB589845 WVM589845:WVX589845 E655381:P655381 JA655381:JL655381 SW655381:TH655381 ACS655381:ADD655381 AMO655381:AMZ655381 AWK655381:AWV655381 BGG655381:BGR655381 BQC655381:BQN655381 BZY655381:CAJ655381 CJU655381:CKF655381 CTQ655381:CUB655381 DDM655381:DDX655381 DNI655381:DNT655381 DXE655381:DXP655381 EHA655381:EHL655381 EQW655381:ERH655381 FAS655381:FBD655381 FKO655381:FKZ655381 FUK655381:FUV655381 GEG655381:GER655381 GOC655381:GON655381 GXY655381:GYJ655381 HHU655381:HIF655381 HRQ655381:HSB655381 IBM655381:IBX655381 ILI655381:ILT655381 IVE655381:IVP655381 JFA655381:JFL655381 JOW655381:JPH655381 JYS655381:JZD655381 KIO655381:KIZ655381 KSK655381:KSV655381 LCG655381:LCR655381 LMC655381:LMN655381 LVY655381:LWJ655381 MFU655381:MGF655381 MPQ655381:MQB655381 MZM655381:MZX655381 NJI655381:NJT655381 NTE655381:NTP655381 ODA655381:ODL655381 OMW655381:ONH655381 OWS655381:OXD655381 PGO655381:PGZ655381 PQK655381:PQV655381 QAG655381:QAR655381 QKC655381:QKN655381 QTY655381:QUJ655381 RDU655381:REF655381 RNQ655381:ROB655381 RXM655381:RXX655381 SHI655381:SHT655381 SRE655381:SRP655381 TBA655381:TBL655381 TKW655381:TLH655381 TUS655381:TVD655381 UEO655381:UEZ655381 UOK655381:UOV655381 UYG655381:UYR655381 VIC655381:VIN655381 VRY655381:VSJ655381 WBU655381:WCF655381 WLQ655381:WMB655381 WVM655381:WVX655381 E720917:P720917 JA720917:JL720917 SW720917:TH720917 ACS720917:ADD720917 AMO720917:AMZ720917 AWK720917:AWV720917 BGG720917:BGR720917 BQC720917:BQN720917 BZY720917:CAJ720917 CJU720917:CKF720917 CTQ720917:CUB720917 DDM720917:DDX720917 DNI720917:DNT720917 DXE720917:DXP720917 EHA720917:EHL720917 EQW720917:ERH720917 FAS720917:FBD720917 FKO720917:FKZ720917 FUK720917:FUV720917 GEG720917:GER720917 GOC720917:GON720917 GXY720917:GYJ720917 HHU720917:HIF720917 HRQ720917:HSB720917 IBM720917:IBX720917 ILI720917:ILT720917 IVE720917:IVP720917 JFA720917:JFL720917 JOW720917:JPH720917 JYS720917:JZD720917 KIO720917:KIZ720917 KSK720917:KSV720917 LCG720917:LCR720917 LMC720917:LMN720917 LVY720917:LWJ720917 MFU720917:MGF720917 MPQ720917:MQB720917 MZM720917:MZX720917 NJI720917:NJT720917 NTE720917:NTP720917 ODA720917:ODL720917 OMW720917:ONH720917 OWS720917:OXD720917 PGO720917:PGZ720917 PQK720917:PQV720917 QAG720917:QAR720917 QKC720917:QKN720917 QTY720917:QUJ720917 RDU720917:REF720917 RNQ720917:ROB720917 RXM720917:RXX720917 SHI720917:SHT720917 SRE720917:SRP720917 TBA720917:TBL720917 TKW720917:TLH720917 TUS720917:TVD720917 UEO720917:UEZ720917 UOK720917:UOV720917 UYG720917:UYR720917 VIC720917:VIN720917 VRY720917:VSJ720917 WBU720917:WCF720917 WLQ720917:WMB720917 WVM720917:WVX720917 E786453:P786453 JA786453:JL786453 SW786453:TH786453 ACS786453:ADD786453 AMO786453:AMZ786453 AWK786453:AWV786453 BGG786453:BGR786453 BQC786453:BQN786453 BZY786453:CAJ786453 CJU786453:CKF786453 CTQ786453:CUB786453 DDM786453:DDX786453 DNI786453:DNT786453 DXE786453:DXP786453 EHA786453:EHL786453 EQW786453:ERH786453 FAS786453:FBD786453 FKO786453:FKZ786453 FUK786453:FUV786453 GEG786453:GER786453 GOC786453:GON786453 GXY786453:GYJ786453 HHU786453:HIF786453 HRQ786453:HSB786453 IBM786453:IBX786453 ILI786453:ILT786453 IVE786453:IVP786453 JFA786453:JFL786453 JOW786453:JPH786453 JYS786453:JZD786453 KIO786453:KIZ786453 KSK786453:KSV786453 LCG786453:LCR786453 LMC786453:LMN786453 LVY786453:LWJ786453 MFU786453:MGF786453 MPQ786453:MQB786453 MZM786453:MZX786453 NJI786453:NJT786453 NTE786453:NTP786453 ODA786453:ODL786453 OMW786453:ONH786453 OWS786453:OXD786453 PGO786453:PGZ786453 PQK786453:PQV786453 QAG786453:QAR786453 QKC786453:QKN786453 QTY786453:QUJ786453 RDU786453:REF786453 RNQ786453:ROB786453 RXM786453:RXX786453 SHI786453:SHT786453 SRE786453:SRP786453 TBA786453:TBL786453 TKW786453:TLH786453 TUS786453:TVD786453 UEO786453:UEZ786453 UOK786453:UOV786453 UYG786453:UYR786453 VIC786453:VIN786453 VRY786453:VSJ786453 WBU786453:WCF786453 WLQ786453:WMB786453 WVM786453:WVX786453 E851989:P851989 JA851989:JL851989 SW851989:TH851989 ACS851989:ADD851989 AMO851989:AMZ851989 AWK851989:AWV851989 BGG851989:BGR851989 BQC851989:BQN851989 BZY851989:CAJ851989 CJU851989:CKF851989 CTQ851989:CUB851989 DDM851989:DDX851989 DNI851989:DNT851989 DXE851989:DXP851989 EHA851989:EHL851989 EQW851989:ERH851989 FAS851989:FBD851989 FKO851989:FKZ851989 FUK851989:FUV851989 GEG851989:GER851989 GOC851989:GON851989 GXY851989:GYJ851989 HHU851989:HIF851989 HRQ851989:HSB851989 IBM851989:IBX851989 ILI851989:ILT851989 IVE851989:IVP851989 JFA851989:JFL851989 JOW851989:JPH851989 JYS851989:JZD851989 KIO851989:KIZ851989 KSK851989:KSV851989 LCG851989:LCR851989 LMC851989:LMN851989 LVY851989:LWJ851989 MFU851989:MGF851989 MPQ851989:MQB851989 MZM851989:MZX851989 NJI851989:NJT851989 NTE851989:NTP851989 ODA851989:ODL851989 OMW851989:ONH851989 OWS851989:OXD851989 PGO851989:PGZ851989 PQK851989:PQV851989 QAG851989:QAR851989 QKC851989:QKN851989 QTY851989:QUJ851989 RDU851989:REF851989 RNQ851989:ROB851989 RXM851989:RXX851989 SHI851989:SHT851989 SRE851989:SRP851989 TBA851989:TBL851989 TKW851989:TLH851989 TUS851989:TVD851989 UEO851989:UEZ851989 UOK851989:UOV851989 UYG851989:UYR851989 VIC851989:VIN851989 VRY851989:VSJ851989 WBU851989:WCF851989 WLQ851989:WMB851989 WVM851989:WVX851989 E917525:P917525 JA917525:JL917525 SW917525:TH917525 ACS917525:ADD917525 AMO917525:AMZ917525 AWK917525:AWV917525 BGG917525:BGR917525 BQC917525:BQN917525 BZY917525:CAJ917525 CJU917525:CKF917525 CTQ917525:CUB917525 DDM917525:DDX917525 DNI917525:DNT917525 DXE917525:DXP917525 EHA917525:EHL917525 EQW917525:ERH917525 FAS917525:FBD917525 FKO917525:FKZ917525 FUK917525:FUV917525 GEG917525:GER917525 GOC917525:GON917525 GXY917525:GYJ917525 HHU917525:HIF917525 HRQ917525:HSB917525 IBM917525:IBX917525 ILI917525:ILT917525 IVE917525:IVP917525 JFA917525:JFL917525 JOW917525:JPH917525 JYS917525:JZD917525 KIO917525:KIZ917525 KSK917525:KSV917525 LCG917525:LCR917525 LMC917525:LMN917525 LVY917525:LWJ917525 MFU917525:MGF917525 MPQ917525:MQB917525 MZM917525:MZX917525 NJI917525:NJT917525 NTE917525:NTP917525 ODA917525:ODL917525 OMW917525:ONH917525 OWS917525:OXD917525 PGO917525:PGZ917525 PQK917525:PQV917525 QAG917525:QAR917525 QKC917525:QKN917525 QTY917525:QUJ917525 RDU917525:REF917525 RNQ917525:ROB917525 RXM917525:RXX917525 SHI917525:SHT917525 SRE917525:SRP917525 TBA917525:TBL917525 TKW917525:TLH917525 TUS917525:TVD917525 UEO917525:UEZ917525 UOK917525:UOV917525 UYG917525:UYR917525 VIC917525:VIN917525 VRY917525:VSJ917525 WBU917525:WCF917525 WLQ917525:WMB917525 WVM917525:WVX917525 E983061:P983061 JA983061:JL983061 SW983061:TH983061 ACS983061:ADD983061 AMO983061:AMZ983061 AWK983061:AWV983061 BGG983061:BGR983061 BQC983061:BQN983061 BZY983061:CAJ983061 CJU983061:CKF983061 CTQ983061:CUB983061 DDM983061:DDX983061 DNI983061:DNT983061 DXE983061:DXP983061 EHA983061:EHL983061 EQW983061:ERH983061 FAS983061:FBD983061 FKO983061:FKZ983061 FUK983061:FUV983061 GEG983061:GER983061 GOC983061:GON983061 GXY983061:GYJ983061 HHU983061:HIF983061 HRQ983061:HSB983061 IBM983061:IBX983061 ILI983061:ILT983061 IVE983061:IVP983061 JFA983061:JFL983061 JOW983061:JPH983061 JYS983061:JZD983061 KIO983061:KIZ983061 KSK983061:KSV983061 LCG983061:LCR983061 LMC983061:LMN983061 LVY983061:LWJ983061 MFU983061:MGF983061 MPQ983061:MQB983061 MZM983061:MZX983061 NJI983061:NJT983061 NTE983061:NTP983061 ODA983061:ODL983061 OMW983061:ONH983061 OWS983061:OXD983061 PGO983061:PGZ983061 PQK983061:PQV983061 QAG983061:QAR983061 QKC983061:QKN983061 QTY983061:QUJ983061 RDU983061:REF983061 RNQ983061:ROB983061 RXM983061:RXX983061 SHI983061:SHT983061 SRE983061:SRP983061 TBA983061:TBL983061 TKW983061:TLH983061 TUS983061:TVD983061 UEO983061:UEZ983061 UOK983061:UOV983061 UYG983061:UYR983061 VIC983061:VIN983061 VRY983061:VSJ983061 WBU983061:WCF983061 WLQ983061:WMB983061">
      <formula1>$T$16:$V$16</formula1>
    </dataValidation>
  </dataValidations>
  <printOptions verticalCentered="1"/>
  <pageMargins left="0.86614173228346458" right="0.31496062992125984" top="0.43307086614173229" bottom="0.31496062992125984" header="0.27559055118110237" footer="0.19685039370078741"/>
  <pageSetup paperSize="9" scale="89" fitToHeight="0" orientation="portrait" horizontalDpi="300" verticalDpi="300" r:id="rId1"/>
  <headerFooter alignWithMargins="0">
    <oddHeader>&amp;C（案）</oddHeader>
  </headerFooter>
  <rowBreaks count="2" manualBreakCount="2">
    <brk id="29" max="15" man="1"/>
    <brk id="50" max="15" man="1"/>
  </rowBreaks>
  <colBreaks count="1" manualBreakCount="1">
    <brk id="19" max="4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4"/>
  <sheetViews>
    <sheetView workbookViewId="0">
      <selection activeCell="G30" sqref="G30"/>
    </sheetView>
  </sheetViews>
  <sheetFormatPr defaultRowHeight="13.5" x14ac:dyDescent="0.15"/>
  <sheetData>
    <row r="2" spans="2:8" x14ac:dyDescent="0.15">
      <c r="B2" s="108" t="s">
        <v>133</v>
      </c>
      <c r="C2" s="130">
        <v>0</v>
      </c>
      <c r="D2" s="107"/>
      <c r="E2" s="107"/>
    </row>
    <row r="3" spans="2:8" x14ac:dyDescent="0.15">
      <c r="B3" s="108" t="s">
        <v>132</v>
      </c>
      <c r="C3" s="131">
        <v>1</v>
      </c>
      <c r="D3" s="107"/>
      <c r="E3" s="107"/>
    </row>
    <row r="14" spans="2:8" x14ac:dyDescent="0.15">
      <c r="H14" s="107"/>
    </row>
  </sheetData>
  <sheetProtection password="E727" sheet="1" objects="1" scenarios="1" selectLockedCells="1" selectUnlockedCell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別記様式第1号</vt:lpstr>
      <vt:lpstr>登録簿_R050320修正</vt:lpstr>
      <vt:lpstr>Sheet2</vt:lpstr>
      <vt:lpstr>登録簿_R050320修正!Print_Area</vt:lpstr>
      <vt:lpstr>別記様式第1号!Print_Area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2023-11-17T02:06:55Z</cp:lastPrinted>
  <dcterms:created xsi:type="dcterms:W3CDTF">2020-08-26T13:19:40Z</dcterms:created>
  <dcterms:modified xsi:type="dcterms:W3CDTF">2024-03-07T08:11:56Z</dcterms:modified>
</cp:coreProperties>
</file>