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3153135D-99AD-4DB5-9FEA-2EB536782C09}" xr6:coauthVersionLast="47" xr6:coauthVersionMax="47" xr10:uidLastSave="{00000000-0000-0000-0000-000000000000}"/>
  <workbookProtection workbookAlgorithmName="SHA-512" workbookHashValue="T8BBqo7kXVRgfBUrIU/HpQarKQYUkWkZjTruHB8UZFcVjKioQsYfY/0GdTecV2GMF3BREtkWyllO9QKTpuROiA==" workbookSaltValue="/wj35n3UVpOEGa+YC43GQQ==" workbookSpinCount="100000" lockStructure="1"/>
  <bookViews>
    <workbookView xWindow="5145" yWindow="585" windowWidth="14670" windowHeight="14910" xr2:uid="{00000000-000D-0000-FFFF-FFFF00000000}"/>
  </bookViews>
  <sheets>
    <sheet name="別記様式第4号_更新申請書" sheetId="2" r:id="rId1"/>
    <sheet name="(確認用)登録簿" sheetId="3" r:id="rId2"/>
    <sheet name="Sheet2" sheetId="4" r:id="rId3"/>
  </sheets>
  <definedNames>
    <definedName name="_ｐｋ48" localSheetId="1">#REF!</definedName>
    <definedName name="ｐｋ48" localSheetId="0">#REF!</definedName>
    <definedName name="ｐｋ48">#REF!</definedName>
    <definedName name="_xlnm.Print_Area" localSheetId="1">'(確認用)登録簿'!$A$1:$P$70</definedName>
    <definedName name="_xlnm.Print_Area" localSheetId="0">別記様式第4号_更新申請書!$A$1:$Q$149</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3" l="1"/>
  <c r="G48" i="3"/>
  <c r="H48" i="3"/>
  <c r="I48" i="3"/>
  <c r="J48" i="3"/>
  <c r="K48" i="3"/>
  <c r="L48" i="3"/>
  <c r="M48" i="3"/>
  <c r="N48" i="3"/>
  <c r="O48" i="3"/>
  <c r="P48" i="3"/>
  <c r="P49" i="3"/>
  <c r="S104" i="2"/>
  <c r="T104" i="2" s="1"/>
  <c r="U103" i="2"/>
  <c r="V103" i="2" s="1"/>
  <c r="S103" i="2"/>
  <c r="T103" i="2" s="1"/>
  <c r="S15" i="2" l="1"/>
  <c r="T15" i="2" s="1"/>
  <c r="S14" i="2"/>
  <c r="T14" i="2" s="1"/>
  <c r="U11" i="2"/>
  <c r="V11" i="2" s="1"/>
  <c r="S11" i="2"/>
  <c r="T11" i="2" s="1"/>
  <c r="S92" i="2"/>
  <c r="T92" i="2" s="1"/>
  <c r="S36" i="2"/>
  <c r="T36" i="2" s="1"/>
  <c r="U134" i="2"/>
  <c r="U117" i="2"/>
  <c r="S110" i="2"/>
  <c r="E50" i="3"/>
  <c r="U91" i="2"/>
  <c r="U24" i="2"/>
  <c r="V24" i="2" s="1"/>
  <c r="U23" i="2"/>
  <c r="V23" i="2" s="1"/>
  <c r="U22" i="2"/>
  <c r="V22" i="2" s="1"/>
  <c r="S41" i="2"/>
  <c r="E58" i="3"/>
  <c r="E57" i="3"/>
  <c r="S77" i="2" l="1"/>
  <c r="S74" i="2"/>
  <c r="E20" i="3" l="1"/>
  <c r="H20" i="3"/>
  <c r="U41" i="2"/>
  <c r="S79" i="2"/>
  <c r="U78" i="2"/>
  <c r="S78" i="2"/>
  <c r="I33" i="3"/>
  <c r="G33" i="3"/>
  <c r="U137" i="2" l="1"/>
  <c r="V137" i="2" s="1"/>
  <c r="U138" i="2"/>
  <c r="V138" i="2" s="1"/>
  <c r="V91" i="2" l="1"/>
  <c r="O49" i="3" l="1"/>
  <c r="N49" i="3"/>
  <c r="M49" i="3"/>
  <c r="L49" i="3"/>
  <c r="K49" i="3"/>
  <c r="J49" i="3"/>
  <c r="I49" i="3"/>
  <c r="H49" i="3"/>
  <c r="G49" i="3"/>
  <c r="E49" i="3"/>
  <c r="E48" i="3"/>
  <c r="F49" i="3"/>
  <c r="N19" i="3" l="1"/>
  <c r="K19" i="3"/>
  <c r="H19" i="3"/>
  <c r="E19" i="3"/>
  <c r="N20" i="3"/>
  <c r="K20" i="3"/>
  <c r="S123" i="2" l="1"/>
  <c r="S116" i="2"/>
  <c r="S117" i="2"/>
  <c r="S113" i="2"/>
  <c r="S97" i="2" l="1"/>
  <c r="T97" i="2" s="1"/>
  <c r="U120" i="2" l="1"/>
  <c r="F64" i="3" l="1"/>
  <c r="E61" i="3"/>
  <c r="M41" i="3"/>
  <c r="E67" i="3"/>
  <c r="E28" i="3" l="1"/>
  <c r="S55" i="2" s="1"/>
  <c r="T55" i="2" s="1"/>
  <c r="U140" i="2"/>
  <c r="V140" i="2" s="1"/>
  <c r="S140" i="2"/>
  <c r="T140" i="2" s="1"/>
  <c r="U139" i="2"/>
  <c r="V139" i="2" s="1"/>
  <c r="S139" i="2"/>
  <c r="T139" i="2" s="1"/>
  <c r="S137" i="2"/>
  <c r="T137" i="2" s="1"/>
  <c r="S134" i="2"/>
  <c r="T134" i="2" l="1"/>
  <c r="U130" i="2"/>
  <c r="V130" i="2" s="1"/>
  <c r="S130" i="2"/>
  <c r="T130" i="2" s="1"/>
  <c r="S129" i="2"/>
  <c r="T129" i="2" s="1"/>
  <c r="S133" i="2"/>
  <c r="T133" i="2" s="1"/>
  <c r="U110" i="2"/>
  <c r="V110" i="2" s="1"/>
  <c r="U128" i="2"/>
  <c r="V128" i="2" s="1"/>
  <c r="S128" i="2"/>
  <c r="T128" i="2" s="1"/>
  <c r="S111" i="2"/>
  <c r="S124" i="2"/>
  <c r="T124" i="2" s="1"/>
  <c r="U124" i="2"/>
  <c r="V124" i="2" s="1"/>
  <c r="S82" i="2"/>
  <c r="U123" i="2"/>
  <c r="V123" i="2" s="1"/>
  <c r="U122" i="2"/>
  <c r="V122" i="2" s="1"/>
  <c r="U113" i="2"/>
  <c r="V113" i="2" s="1"/>
  <c r="U121" i="2"/>
  <c r="V121" i="2" s="1"/>
  <c r="V117" i="2"/>
  <c r="T123" i="2"/>
  <c r="S122" i="2"/>
  <c r="T122" i="2" s="1"/>
  <c r="V120" i="2"/>
  <c r="S120" i="2"/>
  <c r="T120" i="2" s="1"/>
  <c r="T117" i="2"/>
  <c r="T113" i="2"/>
  <c r="T116" i="2"/>
  <c r="S112" i="2"/>
  <c r="T112" i="2" s="1"/>
  <c r="V134" i="2" l="1"/>
  <c r="T111" i="2"/>
  <c r="T82" i="2"/>
  <c r="U82" i="2"/>
  <c r="V82" i="2" s="1"/>
  <c r="T110" i="2"/>
  <c r="S99" i="2"/>
  <c r="T99" i="2" s="1"/>
  <c r="U101" i="2" l="1"/>
  <c r="V101" i="2" s="1"/>
  <c r="U99" i="2"/>
  <c r="V99" i="2" s="1"/>
  <c r="S86" i="2"/>
  <c r="S95" i="2"/>
  <c r="T95" i="2" s="1"/>
  <c r="S94" i="2"/>
  <c r="T94" i="2" s="1"/>
  <c r="U92" i="2"/>
  <c r="V92" i="2" s="1"/>
  <c r="U88" i="2" l="1"/>
  <c r="V88" i="2" s="1"/>
  <c r="U90" i="2"/>
  <c r="V90" i="2" s="1"/>
  <c r="U89" i="2"/>
  <c r="V89" i="2" s="1"/>
  <c r="U87" i="2"/>
  <c r="V87" i="2" s="1"/>
  <c r="U86" i="2"/>
  <c r="V86" i="2" s="1"/>
  <c r="T86" i="2"/>
  <c r="S85" i="2"/>
  <c r="T85" i="2" s="1"/>
  <c r="S80" i="2"/>
  <c r="T80" i="2" s="1"/>
  <c r="V81" i="2"/>
  <c r="T81" i="2"/>
  <c r="U80" i="2"/>
  <c r="T79" i="2"/>
  <c r="T78" i="2"/>
  <c r="T77" i="2"/>
  <c r="S76" i="2"/>
  <c r="T76" i="2" s="1"/>
  <c r="S75" i="2"/>
  <c r="T75" i="2" s="1"/>
  <c r="U75" i="2"/>
  <c r="V75" i="2" s="1"/>
  <c r="T74" i="2"/>
  <c r="S73" i="2"/>
  <c r="T73" i="2" s="1"/>
  <c r="S27" i="2"/>
  <c r="T27" i="2" s="1"/>
  <c r="S26" i="2"/>
  <c r="T26" i="2" s="1"/>
  <c r="S25" i="2"/>
  <c r="T25" i="2" s="1"/>
  <c r="U72" i="2"/>
  <c r="V72" i="2" s="1"/>
  <c r="V41" i="2"/>
  <c r="T41" i="2"/>
  <c r="E13" i="3"/>
  <c r="S72" i="2"/>
  <c r="T72" i="2" s="1"/>
  <c r="S53" i="2"/>
  <c r="T53" i="2" s="1"/>
  <c r="S52" i="2"/>
  <c r="T52" i="2" s="1"/>
  <c r="S51" i="2"/>
  <c r="T51" i="2" s="1"/>
  <c r="V78" i="2" l="1"/>
  <c r="V80" i="2"/>
  <c r="S50" i="2"/>
  <c r="T50" i="2" s="1"/>
  <c r="S49" i="2"/>
  <c r="T49" i="2" s="1"/>
  <c r="S46" i="2"/>
  <c r="T46" i="2" s="1"/>
  <c r="S45" i="2"/>
  <c r="T45" i="2" s="1"/>
  <c r="S43" i="2"/>
  <c r="T43" i="2" s="1"/>
  <c r="S44" i="2"/>
  <c r="T44" i="2" s="1"/>
  <c r="T42" i="2"/>
  <c r="S38" i="2" l="1"/>
  <c r="T38" i="2" s="1"/>
  <c r="T39" i="2"/>
  <c r="S40" i="2"/>
  <c r="T40" i="2" s="1"/>
  <c r="T37" i="2"/>
  <c r="S23" i="2"/>
  <c r="T23" i="2" s="1"/>
  <c r="S22" i="2"/>
  <c r="T22" i="2" s="1"/>
  <c r="S24" i="2"/>
  <c r="T24" i="2" s="1"/>
  <c r="S17" i="2"/>
  <c r="T17" i="2" s="1"/>
  <c r="S16" i="2"/>
  <c r="T16" i="2" s="1"/>
  <c r="S2" i="2"/>
  <c r="T142" i="2" l="1"/>
  <c r="T2" i="2"/>
  <c r="E66" i="3"/>
  <c r="E65" i="3"/>
  <c r="E64" i="3"/>
  <c r="J65" i="3"/>
  <c r="J66" i="3"/>
  <c r="H60" i="3"/>
  <c r="F65" i="3"/>
  <c r="P66" i="3"/>
  <c r="P65" i="3"/>
  <c r="F66" i="3"/>
  <c r="E63" i="3"/>
  <c r="F62" i="3"/>
  <c r="E62" i="3"/>
  <c r="H56" i="3" l="1"/>
  <c r="E60" i="3"/>
  <c r="P60" i="3"/>
  <c r="E55" i="3" l="1"/>
  <c r="E56" i="3"/>
  <c r="P56" i="3"/>
  <c r="E59" i="3"/>
  <c r="E54" i="3"/>
  <c r="E53" i="3"/>
  <c r="E8" i="3"/>
  <c r="L46" i="3" l="1"/>
  <c r="H46" i="3"/>
  <c r="E46" i="3"/>
  <c r="E45" i="3"/>
  <c r="E47" i="3"/>
  <c r="N44" i="3"/>
  <c r="I44" i="3"/>
  <c r="E44" i="3"/>
  <c r="N43" i="3"/>
  <c r="I43" i="3"/>
  <c r="E41" i="3"/>
  <c r="M40" i="3"/>
  <c r="E40" i="3"/>
  <c r="M39" i="3"/>
  <c r="E39" i="3"/>
  <c r="E38" i="3"/>
  <c r="M37" i="3"/>
  <c r="K37" i="3"/>
  <c r="O36" i="3"/>
  <c r="M36" i="3"/>
  <c r="K36" i="3"/>
  <c r="I34" i="3"/>
  <c r="E37" i="3"/>
  <c r="E36" i="3"/>
  <c r="E35" i="3"/>
  <c r="E34" i="3"/>
  <c r="E17" i="3" l="1"/>
  <c r="E24" i="3"/>
  <c r="E33" i="3" l="1"/>
  <c r="N32" i="3"/>
  <c r="J32" i="3"/>
  <c r="G32" i="3"/>
  <c r="E32" i="3"/>
  <c r="N31" i="3"/>
  <c r="J31" i="3"/>
  <c r="G31" i="3"/>
  <c r="E31" i="3"/>
  <c r="E25" i="3" l="1"/>
  <c r="E27" i="3"/>
  <c r="E26" i="3"/>
  <c r="E23" i="3"/>
  <c r="E22" i="3" l="1"/>
  <c r="K21" i="3"/>
  <c r="E21" i="3"/>
  <c r="E18" i="3" l="1"/>
  <c r="E16" i="3"/>
  <c r="E12" i="3" l="1"/>
  <c r="G11" i="3"/>
  <c r="G10" i="3"/>
  <c r="E9" i="3"/>
</calcChain>
</file>

<file path=xl/sharedStrings.xml><?xml version="1.0" encoding="utf-8"?>
<sst xmlns="http://schemas.openxmlformats.org/spreadsheetml/2006/main" count="569" uniqueCount="293">
  <si>
    <t>　　</t>
    <phoneticPr fontId="3"/>
  </si>
  <si>
    <t>東京都住宅政策本部長　　殿</t>
    <rPh sb="3" eb="5">
      <t>ジュウタク</t>
    </rPh>
    <rPh sb="5" eb="7">
      <t>セイサク</t>
    </rPh>
    <rPh sb="7" eb="9">
      <t>ホンブ</t>
    </rPh>
    <phoneticPr fontId="3"/>
  </si>
  <si>
    <t>１　申請者（住宅所有者）及び連絡先に関する事項</t>
    <rPh sb="2" eb="5">
      <t>シンセイシャ</t>
    </rPh>
    <rPh sb="12" eb="13">
      <t>オヨ</t>
    </rPh>
    <rPh sb="14" eb="17">
      <t>レンラクサキ</t>
    </rPh>
    <rPh sb="18" eb="19">
      <t>カン</t>
    </rPh>
    <rPh sb="21" eb="23">
      <t>ジコウ</t>
    </rPh>
    <phoneticPr fontId="3"/>
  </si>
  <si>
    <t>（１）申請者（住宅所有者）（非公開）</t>
    <rPh sb="3" eb="6">
      <t>シンセイシャ</t>
    </rPh>
    <rPh sb="14" eb="17">
      <t>ヒコウカイ</t>
    </rPh>
    <phoneticPr fontId="3"/>
  </si>
  <si>
    <t>氏名又は名称</t>
    <rPh sb="0" eb="2">
      <t>シメイ</t>
    </rPh>
    <rPh sb="2" eb="3">
      <t>マタ</t>
    </rPh>
    <rPh sb="4" eb="6">
      <t>メイショウ</t>
    </rPh>
    <phoneticPr fontId="3"/>
  </si>
  <si>
    <t>非公開</t>
    <rPh sb="0" eb="3">
      <t>ヒコウカイ</t>
    </rPh>
    <phoneticPr fontId="3"/>
  </si>
  <si>
    <t>住所</t>
    <rPh sb="0" eb="2">
      <t>ジュウショ</t>
    </rPh>
    <phoneticPr fontId="3"/>
  </si>
  <si>
    <t>連絡先</t>
    <rPh sb="0" eb="3">
      <t>レンラクサキ</t>
    </rPh>
    <phoneticPr fontId="3"/>
  </si>
  <si>
    <t xml:space="preserve">(電話番号)
</t>
    <rPh sb="1" eb="3">
      <t>デンワ</t>
    </rPh>
    <rPh sb="3" eb="5">
      <t>バンゴウ</t>
    </rPh>
    <phoneticPr fontId="3"/>
  </si>
  <si>
    <t>（２）連絡先（住宅所有者 又は 住宅所有者の代理を行う者）（登録情報）</t>
    <rPh sb="30" eb="32">
      <t>トウロク</t>
    </rPh>
    <rPh sb="32" eb="34">
      <t>ジョウホウ</t>
    </rPh>
    <phoneticPr fontId="3"/>
  </si>
  <si>
    <t>公開／
非公開</t>
    <rPh sb="0" eb="2">
      <t>コウカイ</t>
    </rPh>
    <rPh sb="4" eb="5">
      <t>ヒ</t>
    </rPh>
    <rPh sb="5" eb="7">
      <t>コウカイ</t>
    </rPh>
    <phoneticPr fontId="3"/>
  </si>
  <si>
    <t>住宅所有者又は代理を行う者の氏名又は名称</t>
    <rPh sb="0" eb="2">
      <t>ジュウタク</t>
    </rPh>
    <rPh sb="2" eb="5">
      <t>ショユウシャ</t>
    </rPh>
    <rPh sb="5" eb="6">
      <t>マタ</t>
    </rPh>
    <rPh sb="10" eb="11">
      <t>オコナ</t>
    </rPh>
    <rPh sb="12" eb="13">
      <t>モノ</t>
    </rPh>
    <rPh sb="14" eb="16">
      <t>シメイ</t>
    </rPh>
    <rPh sb="16" eb="17">
      <t>マタ</t>
    </rPh>
    <rPh sb="18" eb="20">
      <t>メイショウ</t>
    </rPh>
    <phoneticPr fontId="3"/>
  </si>
  <si>
    <t>(電話番号)</t>
    <rPh sb="1" eb="3">
      <t>デンワ</t>
    </rPh>
    <rPh sb="3" eb="5">
      <t>バンゴウ</t>
    </rPh>
    <phoneticPr fontId="3"/>
  </si>
  <si>
    <t>(FAX番号)</t>
    <phoneticPr fontId="3"/>
  </si>
  <si>
    <r>
      <t>メールアドレス</t>
    </r>
    <r>
      <rPr>
        <b/>
        <sz val="12"/>
        <rFont val="ＭＳ Ｐ明朝"/>
        <family val="1"/>
        <charset val="128"/>
      </rPr>
      <t>※</t>
    </r>
    <phoneticPr fontId="3"/>
  </si>
  <si>
    <r>
      <t>ホームページ</t>
    </r>
    <r>
      <rPr>
        <b/>
        <sz val="12"/>
        <rFont val="ＭＳ Ｐ明朝"/>
        <family val="1"/>
        <charset val="128"/>
      </rPr>
      <t>※</t>
    </r>
    <phoneticPr fontId="3"/>
  </si>
  <si>
    <t>　　※印が付いた項目の記載は任意とします</t>
    <phoneticPr fontId="3"/>
  </si>
  <si>
    <t>１／４</t>
    <phoneticPr fontId="3"/>
  </si>
  <si>
    <t>２　住宅の概要</t>
    <rPh sb="2" eb="4">
      <t>ジュウタク</t>
    </rPh>
    <rPh sb="5" eb="7">
      <t>ガイヨウ</t>
    </rPh>
    <phoneticPr fontId="3"/>
  </si>
  <si>
    <t>住宅の種別</t>
    <rPh sb="0" eb="2">
      <t>ジュウタク</t>
    </rPh>
    <rPh sb="3" eb="5">
      <t>シュベツ</t>
    </rPh>
    <phoneticPr fontId="3"/>
  </si>
  <si>
    <t>公開</t>
    <rPh sb="0" eb="2">
      <t>コウカイ</t>
    </rPh>
    <phoneticPr fontId="3"/>
  </si>
  <si>
    <r>
      <t xml:space="preserve">住宅の位置
</t>
    </r>
    <r>
      <rPr>
        <sz val="11"/>
        <rFont val="ＭＳ Ｐ明朝"/>
        <family val="1"/>
        <charset val="128"/>
      </rPr>
      <t>（住居表示）</t>
    </r>
    <rPh sb="0" eb="2">
      <t>ジュウタク</t>
    </rPh>
    <rPh sb="3" eb="5">
      <t>イチ</t>
    </rPh>
    <rPh sb="7" eb="9">
      <t>ジュウキョ</t>
    </rPh>
    <rPh sb="9" eb="11">
      <t>ヒョウジ</t>
    </rPh>
    <phoneticPr fontId="3"/>
  </si>
  <si>
    <t>住宅名称</t>
    <rPh sb="0" eb="2">
      <t>ジュウタク</t>
    </rPh>
    <rPh sb="2" eb="4">
      <t>メイショウ</t>
    </rPh>
    <phoneticPr fontId="3"/>
  </si>
  <si>
    <r>
      <t>主な交通手段</t>
    </r>
    <r>
      <rPr>
        <b/>
        <sz val="12"/>
        <rFont val="ＭＳ Ｐ明朝"/>
        <family val="1"/>
        <charset val="128"/>
      </rPr>
      <t>※</t>
    </r>
    <rPh sb="0" eb="1">
      <t>オモ</t>
    </rPh>
    <rPh sb="2" eb="4">
      <t>コウツウ</t>
    </rPh>
    <rPh sb="4" eb="6">
      <t>シュダン</t>
    </rPh>
    <phoneticPr fontId="3"/>
  </si>
  <si>
    <t>電車</t>
    <rPh sb="0" eb="2">
      <t>デンシャ</t>
    </rPh>
    <phoneticPr fontId="3"/>
  </si>
  <si>
    <t>最寄駅</t>
    <rPh sb="0" eb="2">
      <t>モヨ</t>
    </rPh>
    <rPh sb="2" eb="3">
      <t>エキ</t>
    </rPh>
    <phoneticPr fontId="3"/>
  </si>
  <si>
    <t>バス</t>
    <phoneticPr fontId="3"/>
  </si>
  <si>
    <t>徒歩</t>
    <rPh sb="0" eb="2">
      <t>トホ</t>
    </rPh>
    <phoneticPr fontId="3"/>
  </si>
  <si>
    <t>構造・階数</t>
    <rPh sb="0" eb="1">
      <t>カマエ</t>
    </rPh>
    <rPh sb="1" eb="2">
      <t>ヅクリ</t>
    </rPh>
    <rPh sb="3" eb="5">
      <t>カイスウ</t>
    </rPh>
    <phoneticPr fontId="3"/>
  </si>
  <si>
    <t>戸　数</t>
    <rPh sb="0" eb="1">
      <t>ト</t>
    </rPh>
    <rPh sb="2" eb="3">
      <t>カズ</t>
    </rPh>
    <phoneticPr fontId="3"/>
  </si>
  <si>
    <t>建築確認又は計画通知</t>
    <rPh sb="0" eb="2">
      <t>ケンチク</t>
    </rPh>
    <rPh sb="2" eb="4">
      <t>カクニン</t>
    </rPh>
    <rPh sb="4" eb="5">
      <t>マタ</t>
    </rPh>
    <rPh sb="6" eb="8">
      <t>ケイカク</t>
    </rPh>
    <rPh sb="8" eb="10">
      <t>ツウチ</t>
    </rPh>
    <phoneticPr fontId="3"/>
  </si>
  <si>
    <t>非公開</t>
    <rPh sb="0" eb="1">
      <t>ヒ</t>
    </rPh>
    <rPh sb="1" eb="3">
      <t>コウカイ</t>
    </rPh>
    <phoneticPr fontId="3"/>
  </si>
  <si>
    <t>耐震性能</t>
    <rPh sb="0" eb="2">
      <t>タイシン</t>
    </rPh>
    <rPh sb="2" eb="4">
      <t>セイノウ</t>
    </rPh>
    <phoneticPr fontId="3"/>
  </si>
  <si>
    <t>耐震性能
（□にチェック）</t>
    <rPh sb="0" eb="2">
      <t>タイシン</t>
    </rPh>
    <rPh sb="2" eb="4">
      <t>セイノウ</t>
    </rPh>
    <phoneticPr fontId="3"/>
  </si>
  <si>
    <r>
      <t>代表的な間取り</t>
    </r>
    <r>
      <rPr>
        <b/>
        <sz val="12"/>
        <rFont val="ＭＳ Ｐ明朝"/>
        <family val="1"/>
        <charset val="128"/>
      </rPr>
      <t>※</t>
    </r>
    <r>
      <rPr>
        <sz val="12"/>
        <rFont val="ＭＳ Ｐ明朝"/>
        <family val="1"/>
        <charset val="128"/>
      </rPr>
      <t xml:space="preserve">
</t>
    </r>
    <r>
      <rPr>
        <sz val="9"/>
        <rFont val="ＭＳ Ｐ明朝"/>
        <family val="1"/>
        <charset val="128"/>
      </rPr>
      <t>(２Ｋ、３ＤＫ、４ＬＤＫ等)</t>
    </r>
    <rPh sb="0" eb="3">
      <t>ダイヒョウテキ</t>
    </rPh>
    <rPh sb="4" eb="6">
      <t>マド</t>
    </rPh>
    <rPh sb="21" eb="22">
      <t>トウ</t>
    </rPh>
    <phoneticPr fontId="3"/>
  </si>
  <si>
    <r>
      <t>住戸規模</t>
    </r>
    <r>
      <rPr>
        <b/>
        <sz val="12"/>
        <rFont val="ＭＳ Ｐ明朝"/>
        <family val="1"/>
        <charset val="128"/>
      </rPr>
      <t>※</t>
    </r>
    <r>
      <rPr>
        <sz val="12"/>
        <rFont val="ＭＳ Ｐ明朝"/>
        <family val="1"/>
        <charset val="128"/>
      </rPr>
      <t xml:space="preserve">
</t>
    </r>
    <r>
      <rPr>
        <sz val="9"/>
        <rFont val="ＭＳ Ｐ明朝"/>
        <family val="1"/>
        <charset val="128"/>
      </rPr>
      <t>（面積：壁芯）</t>
    </r>
    <rPh sb="0" eb="1">
      <t>ジュウ</t>
    </rPh>
    <rPh sb="1" eb="2">
      <t>コ</t>
    </rPh>
    <rPh sb="2" eb="4">
      <t>キボ</t>
    </rPh>
    <rPh sb="7" eb="9">
      <t>メンセキ</t>
    </rPh>
    <rPh sb="10" eb="11">
      <t>カベ</t>
    </rPh>
    <rPh sb="11" eb="12">
      <t>シン</t>
    </rPh>
    <phoneticPr fontId="3"/>
  </si>
  <si>
    <r>
      <t>竣工年月日（西暦）</t>
    </r>
    <r>
      <rPr>
        <b/>
        <sz val="12"/>
        <rFont val="ＭＳ Ｐ明朝"/>
        <family val="1"/>
        <charset val="128"/>
      </rPr>
      <t>※</t>
    </r>
    <r>
      <rPr>
        <sz val="12"/>
        <rFont val="ＭＳ Ｐ明朝"/>
        <family val="1"/>
        <charset val="128"/>
      </rPr>
      <t xml:space="preserve">
</t>
    </r>
    <r>
      <rPr>
        <sz val="9"/>
        <rFont val="ＭＳ Ｐ明朝"/>
        <family val="1"/>
        <charset val="128"/>
      </rPr>
      <t>建設中のものは予定</t>
    </r>
    <rPh sb="0" eb="2">
      <t>シュンコウ</t>
    </rPh>
    <rPh sb="2" eb="5">
      <t>ネンガッピ</t>
    </rPh>
    <rPh sb="11" eb="14">
      <t>ケンセツチュウ</t>
    </rPh>
    <rPh sb="18" eb="20">
      <t>ヨテイ</t>
    </rPh>
    <phoneticPr fontId="3"/>
  </si>
  <si>
    <r>
      <t>併存する施設</t>
    </r>
    <r>
      <rPr>
        <b/>
        <sz val="12"/>
        <rFont val="ＭＳ Ｐ明朝"/>
        <family val="1"/>
        <charset val="128"/>
      </rPr>
      <t>※</t>
    </r>
    <rPh sb="0" eb="2">
      <t>ヘイゾン</t>
    </rPh>
    <rPh sb="4" eb="6">
      <t>シセツ</t>
    </rPh>
    <phoneticPr fontId="3"/>
  </si>
  <si>
    <r>
      <t>最寄りの公益施設等</t>
    </r>
    <r>
      <rPr>
        <b/>
        <sz val="12"/>
        <rFont val="ＭＳ Ｐ明朝"/>
        <family val="1"/>
        <charset val="128"/>
      </rPr>
      <t>※</t>
    </r>
    <r>
      <rPr>
        <sz val="10"/>
        <rFont val="ＭＳ Ｐ明朝"/>
        <family val="1"/>
        <charset val="128"/>
      </rPr>
      <t xml:space="preserve">
（所要時間等）</t>
    </r>
    <phoneticPr fontId="3"/>
  </si>
  <si>
    <r>
      <t>その他</t>
    </r>
    <r>
      <rPr>
        <b/>
        <sz val="12"/>
        <rFont val="ＭＳ Ｐ明朝"/>
        <family val="1"/>
        <charset val="128"/>
      </rPr>
      <t>※</t>
    </r>
    <phoneticPr fontId="3"/>
  </si>
  <si>
    <t>＜住宅の位置図＞</t>
    <rPh sb="1" eb="3">
      <t>ジュウタク</t>
    </rPh>
    <rPh sb="4" eb="6">
      <t>イチ</t>
    </rPh>
    <rPh sb="6" eb="7">
      <t>ズ</t>
    </rPh>
    <phoneticPr fontId="3"/>
  </si>
  <si>
    <t>２／４</t>
    <phoneticPr fontId="3"/>
  </si>
  <si>
    <t>災害時に稼働させる
給水ポンプの基数、
必要な電力及び
稼働時間</t>
    <rPh sb="10" eb="12">
      <t>キュウスイ</t>
    </rPh>
    <rPh sb="16" eb="18">
      <t>キスウ</t>
    </rPh>
    <rPh sb="20" eb="22">
      <t>ヒツヨウ</t>
    </rPh>
    <rPh sb="23" eb="25">
      <t>デンリョク</t>
    </rPh>
    <rPh sb="25" eb="26">
      <t>オヨ</t>
    </rPh>
    <rPh sb="28" eb="30">
      <t>カドウ</t>
    </rPh>
    <rPh sb="30" eb="32">
      <t>ジカン</t>
    </rPh>
    <phoneticPr fontId="3"/>
  </si>
  <si>
    <t>災害時に稼働させる
エレベーターの基数、
必要な電力及び
稼働時間</t>
    <rPh sb="0" eb="2">
      <t>サイガイ</t>
    </rPh>
    <rPh sb="2" eb="3">
      <t>ジ</t>
    </rPh>
    <rPh sb="17" eb="19">
      <t>キスウ</t>
    </rPh>
    <rPh sb="21" eb="23">
      <t>ヒツヨウ</t>
    </rPh>
    <rPh sb="24" eb="26">
      <t>デンリョク</t>
    </rPh>
    <rPh sb="26" eb="27">
      <t>オヨ</t>
    </rPh>
    <rPh sb="29" eb="31">
      <t>カドウ</t>
    </rPh>
    <rPh sb="31" eb="33">
      <t>ジカン</t>
    </rPh>
    <phoneticPr fontId="3"/>
  </si>
  <si>
    <t>給水ポンプ、エレベーター以外に稼働させる設備機器</t>
    <rPh sb="0" eb="2">
      <t>キュウスイ</t>
    </rPh>
    <rPh sb="12" eb="14">
      <t>イガイ</t>
    </rPh>
    <rPh sb="20" eb="22">
      <t>セツビ</t>
    </rPh>
    <rPh sb="22" eb="24">
      <t>キキ</t>
    </rPh>
    <phoneticPr fontId="3"/>
  </si>
  <si>
    <t>計画上の稼働継続日数</t>
    <rPh sb="0" eb="2">
      <t>ケイカク</t>
    </rPh>
    <rPh sb="2" eb="3">
      <t>ジョウ</t>
    </rPh>
    <rPh sb="4" eb="6">
      <t>カドウ</t>
    </rPh>
    <rPh sb="6" eb="8">
      <t>ケイゾク</t>
    </rPh>
    <rPh sb="8" eb="10">
      <t>ニッスウ</t>
    </rPh>
    <phoneticPr fontId="3"/>
  </si>
  <si>
    <t>稼働確認</t>
    <rPh sb="2" eb="4">
      <t>カクニン</t>
    </rPh>
    <phoneticPr fontId="3"/>
  </si>
  <si>
    <t>非常用電源設備</t>
    <rPh sb="0" eb="3">
      <t>ヒジョウヨウ</t>
    </rPh>
    <rPh sb="3" eb="5">
      <t>デンゲン</t>
    </rPh>
    <rPh sb="5" eb="7">
      <t>セツビ</t>
    </rPh>
    <phoneticPr fontId="3"/>
  </si>
  <si>
    <t>全電源設備の最大出力数</t>
    <phoneticPr fontId="3"/>
  </si>
  <si>
    <t>電源確保の内容</t>
    <rPh sb="0" eb="2">
      <t>デンゲン</t>
    </rPh>
    <rPh sb="2" eb="4">
      <t>カクホ</t>
    </rPh>
    <rPh sb="5" eb="7">
      <t>ナイヨウ</t>
    </rPh>
    <phoneticPr fontId="3"/>
  </si>
  <si>
    <t>（□にチェック）</t>
    <phoneticPr fontId="3"/>
  </si>
  <si>
    <t>燃料の種類及び供給方法</t>
    <phoneticPr fontId="3"/>
  </si>
  <si>
    <t>設置・管理に関する負担</t>
    <rPh sb="0" eb="2">
      <t>セッチ</t>
    </rPh>
    <rPh sb="3" eb="5">
      <t>カンリ</t>
    </rPh>
    <rPh sb="6" eb="7">
      <t>カン</t>
    </rPh>
    <rPh sb="9" eb="11">
      <t>フタン</t>
    </rPh>
    <phoneticPr fontId="3"/>
  </si>
  <si>
    <t>既存住宅の改修/新規建設</t>
    <rPh sb="0" eb="2">
      <t>キゾン</t>
    </rPh>
    <rPh sb="2" eb="4">
      <t>ジュウタク</t>
    </rPh>
    <rPh sb="8" eb="10">
      <t>シンキ</t>
    </rPh>
    <rPh sb="10" eb="12">
      <t>ケンセツ</t>
    </rPh>
    <phoneticPr fontId="3"/>
  </si>
  <si>
    <t>設置についての住宅
所有者の合意</t>
    <rPh sb="0" eb="2">
      <t>セッチ</t>
    </rPh>
    <rPh sb="7" eb="9">
      <t>ジュウタク</t>
    </rPh>
    <phoneticPr fontId="3"/>
  </si>
  <si>
    <t>管理費についての住宅居住者の合意</t>
    <rPh sb="0" eb="3">
      <t>カンリヒ</t>
    </rPh>
    <rPh sb="8" eb="10">
      <t>ジュウタク</t>
    </rPh>
    <rPh sb="10" eb="13">
      <t>キョジュウシャ</t>
    </rPh>
    <rPh sb="14" eb="16">
      <t>ゴウイ</t>
    </rPh>
    <phoneticPr fontId="3"/>
  </si>
  <si>
    <t>設備管理の委託</t>
    <rPh sb="0" eb="2">
      <t>セツビ</t>
    </rPh>
    <rPh sb="2" eb="4">
      <t>カンリ</t>
    </rPh>
    <rPh sb="5" eb="7">
      <t>イタク</t>
    </rPh>
    <phoneticPr fontId="3"/>
  </si>
  <si>
    <t>電気室等への浸水対策</t>
    <rPh sb="0" eb="2">
      <t>デンキ</t>
    </rPh>
    <rPh sb="2" eb="3">
      <t>シツ</t>
    </rPh>
    <rPh sb="3" eb="4">
      <t>トウ</t>
    </rPh>
    <rPh sb="6" eb="8">
      <t>シンスイ</t>
    </rPh>
    <rPh sb="8" eb="10">
      <t>タイサク</t>
    </rPh>
    <phoneticPr fontId="3"/>
  </si>
  <si>
    <r>
      <t>その他(登録に際して特記
すべき事項がある場合）</t>
    </r>
    <r>
      <rPr>
        <b/>
        <sz val="12"/>
        <rFont val="ＭＳ Ｐ明朝"/>
        <family val="1"/>
        <charset val="128"/>
      </rPr>
      <t>※</t>
    </r>
    <rPh sb="2" eb="3">
      <t>タ</t>
    </rPh>
    <rPh sb="4" eb="6">
      <t>トウロク</t>
    </rPh>
    <rPh sb="7" eb="8">
      <t>サイ</t>
    </rPh>
    <rPh sb="10" eb="12">
      <t>トッキ</t>
    </rPh>
    <rPh sb="16" eb="18">
      <t>ジコウ</t>
    </rPh>
    <rPh sb="21" eb="23">
      <t>バアイ</t>
    </rPh>
    <phoneticPr fontId="3"/>
  </si>
  <si>
    <t>登録年月日
(西暦)　　　　</t>
    <rPh sb="0" eb="2">
      <t>トウロク</t>
    </rPh>
    <rPh sb="2" eb="5">
      <t>ネンガッピ</t>
    </rPh>
    <rPh sb="7" eb="9">
      <t>セイレキ</t>
    </rPh>
    <phoneticPr fontId="3"/>
  </si>
  <si>
    <t>　　　　　年　　　　月　　　　日</t>
    <phoneticPr fontId="3"/>
  </si>
  <si>
    <t>登録番号</t>
    <rPh sb="0" eb="2">
      <t>トウロク</t>
    </rPh>
    <rPh sb="2" eb="4">
      <t>バンゴウ</t>
    </rPh>
    <phoneticPr fontId="3"/>
  </si>
  <si>
    <t>３／４</t>
    <phoneticPr fontId="3"/>
  </si>
  <si>
    <t>既存住宅</t>
    <rPh sb="0" eb="2">
      <t>キゾン</t>
    </rPh>
    <rPh sb="2" eb="4">
      <t>ジュウタク</t>
    </rPh>
    <phoneticPr fontId="3"/>
  </si>
  <si>
    <t>防災マニュアル</t>
    <phoneticPr fontId="3"/>
  </si>
  <si>
    <t>公開※※</t>
    <rPh sb="0" eb="2">
      <t>コウカイ</t>
    </rPh>
    <phoneticPr fontId="3"/>
  </si>
  <si>
    <t>防災マニュアル上の
防災対策
（該当する□にチェック）</t>
    <phoneticPr fontId="3"/>
  </si>
  <si>
    <t>新規に建設する住宅</t>
    <rPh sb="0" eb="2">
      <t>シンキ</t>
    </rPh>
    <rPh sb="3" eb="5">
      <t>ケンセツ</t>
    </rPh>
    <rPh sb="7" eb="9">
      <t>ジュウタク</t>
    </rPh>
    <phoneticPr fontId="3"/>
  </si>
  <si>
    <t>　　※※印が付いた項目のうち、年月は非公開とします</t>
    <rPh sb="15" eb="17">
      <t>ネンゲツ</t>
    </rPh>
    <rPh sb="18" eb="21">
      <t>ヒコウカイ</t>
    </rPh>
    <phoneticPr fontId="3"/>
  </si>
  <si>
    <t>＜この先は記入不要です＞</t>
    <rPh sb="3" eb="4">
      <t>サキ</t>
    </rPh>
    <rPh sb="5" eb="7">
      <t>キニュウ</t>
    </rPh>
    <rPh sb="7" eb="9">
      <t>フヨウ</t>
    </rPh>
    <phoneticPr fontId="3"/>
  </si>
  <si>
    <t>変更・更新年月日　　　　</t>
    <rPh sb="0" eb="2">
      <t>ヘンコウ</t>
    </rPh>
    <rPh sb="3" eb="5">
      <t>コウシン</t>
    </rPh>
    <rPh sb="5" eb="8">
      <t>ネンガッピ</t>
    </rPh>
    <phoneticPr fontId="3"/>
  </si>
  <si>
    <t>４／４</t>
    <phoneticPr fontId="3"/>
  </si>
  <si>
    <t>　　　確保している資器材（資器材名、数量）</t>
    <rPh sb="3" eb="5">
      <t>カクホ</t>
    </rPh>
    <rPh sb="10" eb="11">
      <t>キ</t>
    </rPh>
    <rPh sb="13" eb="16">
      <t>シキザイ</t>
    </rPh>
    <rPh sb="16" eb="17">
      <t>メイ</t>
    </rPh>
    <rPh sb="18" eb="20">
      <t>スウリョウ</t>
    </rPh>
    <phoneticPr fontId="3"/>
  </si>
  <si>
    <t>戸</t>
    <rPh sb="0" eb="1">
      <t>コ</t>
    </rPh>
    <phoneticPr fontId="3"/>
  </si>
  <si>
    <t>３　登録基準に関する事項（非常用電源（第５条第２項関連））</t>
    <rPh sb="2" eb="4">
      <t>トウロク</t>
    </rPh>
    <rPh sb="4" eb="6">
      <t>キジュン</t>
    </rPh>
    <rPh sb="7" eb="8">
      <t>カン</t>
    </rPh>
    <rPh sb="10" eb="12">
      <t>ジコウ</t>
    </rPh>
    <rPh sb="19" eb="20">
      <t>ダイ</t>
    </rPh>
    <rPh sb="21" eb="22">
      <t>ジョウ</t>
    </rPh>
    <rPh sb="22" eb="23">
      <t>ダイ</t>
    </rPh>
    <rPh sb="24" eb="25">
      <t>コウ</t>
    </rPh>
    <rPh sb="25" eb="27">
      <t>カンレン</t>
    </rPh>
    <phoneticPr fontId="3"/>
  </si>
  <si>
    <t>４　登録基準に関する事項（防災活動（第５条第３項関連））</t>
    <rPh sb="2" eb="4">
      <t>トウロク</t>
    </rPh>
    <rPh sb="4" eb="6">
      <t>キジュン</t>
    </rPh>
    <rPh sb="7" eb="8">
      <t>カン</t>
    </rPh>
    <rPh sb="10" eb="12">
      <t>ジコウ</t>
    </rPh>
    <rPh sb="18" eb="19">
      <t>ダイ</t>
    </rPh>
    <rPh sb="20" eb="21">
      <t>ジョウ</t>
    </rPh>
    <rPh sb="21" eb="22">
      <t>ダイ</t>
    </rPh>
    <rPh sb="23" eb="24">
      <t>コウ</t>
    </rPh>
    <rPh sb="24" eb="26">
      <t>カンレン</t>
    </rPh>
    <phoneticPr fontId="3"/>
  </si>
  <si>
    <t>５　その他（登録に際しての特筆事項）</t>
    <rPh sb="4" eb="5">
      <t>タ</t>
    </rPh>
    <rPh sb="6" eb="8">
      <t>トウロク</t>
    </rPh>
    <rPh sb="9" eb="10">
      <t>サイ</t>
    </rPh>
    <rPh sb="13" eb="15">
      <t>トクヒツ</t>
    </rPh>
    <rPh sb="15" eb="17">
      <t>ジコウ</t>
    </rPh>
    <phoneticPr fontId="3"/>
  </si>
  <si>
    <t>登録基準の適合事項による
星の数</t>
    <rPh sb="13" eb="14">
      <t>ホシ</t>
    </rPh>
    <rPh sb="15" eb="16">
      <t>カズ</t>
    </rPh>
    <phoneticPr fontId="3"/>
  </si>
  <si>
    <t>非公開を希望の場合：欄内の文字を削除し、「整備内容については、申請者の希望により非公開」と記入</t>
    <rPh sb="10" eb="11">
      <t>ラン</t>
    </rPh>
    <rPh sb="11" eb="12">
      <t>ナイ</t>
    </rPh>
    <rPh sb="13" eb="15">
      <t>モジ</t>
    </rPh>
    <rPh sb="16" eb="18">
      <t>サクジョ</t>
    </rPh>
    <rPh sb="21" eb="23">
      <t>セイビ</t>
    </rPh>
    <rPh sb="23" eb="25">
      <t>ナイヨウ</t>
    </rPh>
    <rPh sb="45" eb="47">
      <t>キニュウ</t>
    </rPh>
    <phoneticPr fontId="3"/>
  </si>
  <si>
    <t>選択制</t>
    <phoneticPr fontId="3"/>
  </si>
  <si>
    <t>　災害時の連絡体制の整備予定</t>
    <phoneticPr fontId="3"/>
  </si>
  <si>
    <t>　災害時の連絡体制の整備済み</t>
    <phoneticPr fontId="3"/>
  </si>
  <si>
    <t>非公開を希望の場合：欄内の文字を削除し、「備蓄場所、資器材名、数量については、申請者の希望により非公開」と記入</t>
    <rPh sb="10" eb="11">
      <t>ラン</t>
    </rPh>
    <rPh sb="11" eb="12">
      <t>ナイ</t>
    </rPh>
    <rPh sb="13" eb="15">
      <t>モジ</t>
    </rPh>
    <rPh sb="16" eb="18">
      <t>サクジョ</t>
    </rPh>
    <rPh sb="21" eb="23">
      <t>ビチク</t>
    </rPh>
    <rPh sb="23" eb="25">
      <t>バショ</t>
    </rPh>
    <rPh sb="26" eb="29">
      <t>シキザイ</t>
    </rPh>
    <rPh sb="29" eb="30">
      <t>メイ</t>
    </rPh>
    <rPh sb="31" eb="33">
      <t>スウリョウ</t>
    </rPh>
    <rPh sb="53" eb="55">
      <t>キニュウ</t>
    </rPh>
    <phoneticPr fontId="3"/>
  </si>
  <si>
    <t>　応急用資器材の確保予定</t>
    <phoneticPr fontId="3"/>
  </si>
  <si>
    <t>　応急用資器材の確保済み</t>
    <phoneticPr fontId="3"/>
  </si>
  <si>
    <t>非公開を希望の場合：欄内の文字を削除し、「備蓄場所、備蓄量については、申請者の希望により非公開」と記入</t>
    <rPh sb="0" eb="3">
      <t>ヒコウカイ</t>
    </rPh>
    <rPh sb="4" eb="6">
      <t>キボウ</t>
    </rPh>
    <rPh sb="7" eb="9">
      <t>バアイ</t>
    </rPh>
    <rPh sb="10" eb="11">
      <t>ラン</t>
    </rPh>
    <rPh sb="11" eb="12">
      <t>ナイ</t>
    </rPh>
    <rPh sb="13" eb="15">
      <t>モジ</t>
    </rPh>
    <rPh sb="16" eb="18">
      <t>サクジョ</t>
    </rPh>
    <rPh sb="21" eb="23">
      <t>ビチク</t>
    </rPh>
    <rPh sb="23" eb="25">
      <t>バショ</t>
    </rPh>
    <rPh sb="26" eb="28">
      <t>ビチク</t>
    </rPh>
    <rPh sb="28" eb="29">
      <t>リョウ</t>
    </rPh>
    <rPh sb="35" eb="38">
      <t>シンセイシャ</t>
    </rPh>
    <rPh sb="39" eb="41">
      <t>キボウ</t>
    </rPh>
    <rPh sb="44" eb="47">
      <t>ヒコウカイ</t>
    </rPh>
    <rPh sb="49" eb="51">
      <t>キニュウ</t>
    </rPh>
    <phoneticPr fontId="3"/>
  </si>
  <si>
    <t>　備蓄飲料水・食料の確保予定</t>
    <phoneticPr fontId="3"/>
  </si>
  <si>
    <t>　備蓄飲料水・食料の確保済み</t>
    <phoneticPr fontId="3"/>
  </si>
  <si>
    <t>　年１回以上の防災訓練の実施予定</t>
    <phoneticPr fontId="3"/>
  </si>
  <si>
    <t>　年１回以上の防災訓練の実施済み</t>
    <phoneticPr fontId="3"/>
  </si>
  <si>
    <t>防災マニュアル上の
防災対策</t>
    <rPh sb="0" eb="2">
      <t>ボウサイ</t>
    </rPh>
    <rPh sb="7" eb="8">
      <t>ジョウ</t>
    </rPh>
    <rPh sb="10" eb="12">
      <t>ボウサイ</t>
    </rPh>
    <rPh sb="12" eb="14">
      <t>タイサク</t>
    </rPh>
    <phoneticPr fontId="3"/>
  </si>
  <si>
    <t>　マニュアル策定予定</t>
    <phoneticPr fontId="3"/>
  </si>
  <si>
    <t>　マニュアル策定済み</t>
    <phoneticPr fontId="3"/>
  </si>
  <si>
    <t>防災マニュアル</t>
    <rPh sb="0" eb="2">
      <t>ボウサイ</t>
    </rPh>
    <phoneticPr fontId="3"/>
  </si>
  <si>
    <t>４　登録基準に関する事項（防災活動（第５条第３項関連））</t>
    <rPh sb="2" eb="4">
      <t>トウロク</t>
    </rPh>
    <rPh sb="4" eb="6">
      <t>キジュン</t>
    </rPh>
    <rPh sb="7" eb="8">
      <t>カン</t>
    </rPh>
    <rPh sb="10" eb="12">
      <t>ジコウ</t>
    </rPh>
    <rPh sb="13" eb="15">
      <t>ボウサイ</t>
    </rPh>
    <rPh sb="15" eb="17">
      <t>カツドウ</t>
    </rPh>
    <rPh sb="18" eb="19">
      <t>ダイ</t>
    </rPh>
    <rPh sb="20" eb="21">
      <t>ジョウ</t>
    </rPh>
    <rPh sb="21" eb="22">
      <t>ダイ</t>
    </rPh>
    <rPh sb="23" eb="24">
      <t>コウ</t>
    </rPh>
    <rPh sb="24" eb="26">
      <t>カンレン</t>
    </rPh>
    <phoneticPr fontId="3"/>
  </si>
  <si>
    <t>非公開を希望の場合：欄内の文字を削除し、「申請者の希望により非公開」と記入</t>
    <rPh sb="0" eb="3">
      <t>ヒコウカイ</t>
    </rPh>
    <rPh sb="4" eb="6">
      <t>キボウ</t>
    </rPh>
    <rPh sb="7" eb="9">
      <t>バアイ</t>
    </rPh>
    <rPh sb="10" eb="11">
      <t>ラン</t>
    </rPh>
    <rPh sb="11" eb="12">
      <t>ナイ</t>
    </rPh>
    <rPh sb="13" eb="15">
      <t>モジ</t>
    </rPh>
    <rPh sb="16" eb="18">
      <t>サクジョ</t>
    </rPh>
    <rPh sb="21" eb="24">
      <t>シンセイシャ</t>
    </rPh>
    <rPh sb="25" eb="27">
      <t>キボウ</t>
    </rPh>
    <rPh sb="30" eb="33">
      <t>ヒコウカイ</t>
    </rPh>
    <rPh sb="35" eb="37">
      <t>キニュウ</t>
    </rPh>
    <phoneticPr fontId="3"/>
  </si>
  <si>
    <t>選択制</t>
    <rPh sb="0" eb="3">
      <t>センタクセイ</t>
    </rPh>
    <phoneticPr fontId="3"/>
  </si>
  <si>
    <t>　新規建設</t>
    <phoneticPr fontId="3"/>
  </si>
  <si>
    <t>　既存住宅の改修</t>
    <rPh sb="1" eb="3">
      <t>キゾン</t>
    </rPh>
    <phoneticPr fontId="3"/>
  </si>
  <si>
    <t>燃料の種類及び
供給方法</t>
    <rPh sb="0" eb="2">
      <t>ネンリョウ</t>
    </rPh>
    <rPh sb="3" eb="5">
      <t>シュルイ</t>
    </rPh>
    <rPh sb="5" eb="6">
      <t>オヨ</t>
    </rPh>
    <rPh sb="8" eb="10">
      <t>キョウキュウ</t>
    </rPh>
    <rPh sb="10" eb="12">
      <t>ホウホウ</t>
    </rPh>
    <phoneticPr fontId="3"/>
  </si>
  <si>
    <t>全電源設備の
最大出力数</t>
    <rPh sb="0" eb="1">
      <t>ゼン</t>
    </rPh>
    <rPh sb="1" eb="3">
      <t>デンゲン</t>
    </rPh>
    <rPh sb="3" eb="5">
      <t>セツビ</t>
    </rPh>
    <rPh sb="7" eb="9">
      <t>サイダイ</t>
    </rPh>
    <rPh sb="9" eb="11">
      <t>シュツリョク</t>
    </rPh>
    <rPh sb="11" eb="12">
      <t>スウ</t>
    </rPh>
    <phoneticPr fontId="3"/>
  </si>
  <si>
    <t>稼働確認</t>
    <rPh sb="0" eb="2">
      <t>カドウ</t>
    </rPh>
    <rPh sb="2" eb="4">
      <t>カクニン</t>
    </rPh>
    <phoneticPr fontId="3"/>
  </si>
  <si>
    <t>災害時に稼働させる
エレベーターの基数</t>
    <rPh sb="0" eb="2">
      <t>サイガイ</t>
    </rPh>
    <rPh sb="2" eb="3">
      <t>ジ</t>
    </rPh>
    <rPh sb="17" eb="19">
      <t>キスウ</t>
    </rPh>
    <phoneticPr fontId="3"/>
  </si>
  <si>
    <t>災害時に稼働させる
給水ポンプの基数</t>
    <rPh sb="10" eb="12">
      <t>キュウスイ</t>
    </rPh>
    <rPh sb="16" eb="18">
      <t>キスウ</t>
    </rPh>
    <phoneticPr fontId="3"/>
  </si>
  <si>
    <t>３　登録基準に関する事項（非常用電源（第５条第２項関連））</t>
    <rPh sb="2" eb="4">
      <t>トウロク</t>
    </rPh>
    <rPh sb="4" eb="6">
      <t>キジュン</t>
    </rPh>
    <rPh sb="7" eb="8">
      <t>カン</t>
    </rPh>
    <rPh sb="10" eb="12">
      <t>ジコウ</t>
    </rPh>
    <rPh sb="13" eb="16">
      <t>ヒジョウヨウ</t>
    </rPh>
    <rPh sb="16" eb="18">
      <t>デンゲン</t>
    </rPh>
    <phoneticPr fontId="3"/>
  </si>
  <si>
    <t>登録基準の適合事項による
星の数（総数）</t>
    <rPh sb="0" eb="2">
      <t>トウロク</t>
    </rPh>
    <rPh sb="2" eb="4">
      <t>キジュン</t>
    </rPh>
    <rPh sb="5" eb="7">
      <t>テキゴウ</t>
    </rPh>
    <rPh sb="7" eb="9">
      <t>ジコウ</t>
    </rPh>
    <rPh sb="13" eb="14">
      <t>ホシ</t>
    </rPh>
    <rPh sb="15" eb="16">
      <t>カズ</t>
    </rPh>
    <rPh sb="17" eb="19">
      <t>ソウスウ</t>
    </rPh>
    <phoneticPr fontId="3"/>
  </si>
  <si>
    <t>非公開を希望の場合：「申請者の希望により非公開」と記入</t>
    <rPh sb="0" eb="3">
      <t>ヒコウカイ</t>
    </rPh>
    <rPh sb="4" eb="6">
      <t>キボウ</t>
    </rPh>
    <rPh sb="7" eb="9">
      <t>バアイ</t>
    </rPh>
    <rPh sb="11" eb="14">
      <t>シンセイシャ</t>
    </rPh>
    <rPh sb="15" eb="17">
      <t>キボウ</t>
    </rPh>
    <rPh sb="20" eb="23">
      <t>ヒコウカイ</t>
    </rPh>
    <rPh sb="25" eb="27">
      <t>キニュウ</t>
    </rPh>
    <phoneticPr fontId="3"/>
  </si>
  <si>
    <t>最寄りの公益施設等
（所要時間等）</t>
    <rPh sb="8" eb="9">
      <t>トウ</t>
    </rPh>
    <phoneticPr fontId="3"/>
  </si>
  <si>
    <t>併存する施設</t>
    <rPh sb="0" eb="2">
      <t>ヘイゾン</t>
    </rPh>
    <rPh sb="4" eb="6">
      <t>シセツ</t>
    </rPh>
    <phoneticPr fontId="3"/>
  </si>
  <si>
    <r>
      <t>竣工年月日（西暦）</t>
    </r>
    <r>
      <rPr>
        <sz val="12"/>
        <rFont val="ＭＳ Ｐ明朝"/>
        <family val="1"/>
        <charset val="128"/>
      </rPr>
      <t xml:space="preserve">
</t>
    </r>
    <r>
      <rPr>
        <sz val="9"/>
        <rFont val="ＭＳ Ｐ明朝"/>
        <family val="1"/>
        <charset val="128"/>
      </rPr>
      <t>※建設中のものは予定</t>
    </r>
    <rPh sb="0" eb="2">
      <t>シュンコウ</t>
    </rPh>
    <rPh sb="2" eb="5">
      <t>ネンガッピ</t>
    </rPh>
    <rPh sb="11" eb="14">
      <t>ケンセツチュウ</t>
    </rPh>
    <rPh sb="18" eb="20">
      <t>ヨテイ</t>
    </rPh>
    <phoneticPr fontId="3"/>
  </si>
  <si>
    <r>
      <t xml:space="preserve">住戸規模
</t>
    </r>
    <r>
      <rPr>
        <sz val="9"/>
        <rFont val="ＭＳ Ｐ明朝"/>
        <family val="1"/>
        <charset val="128"/>
      </rPr>
      <t>（面積：壁芯）</t>
    </r>
    <rPh sb="0" eb="1">
      <t>ジュウ</t>
    </rPh>
    <rPh sb="1" eb="2">
      <t>コ</t>
    </rPh>
    <rPh sb="2" eb="4">
      <t>キボ</t>
    </rPh>
    <rPh sb="6" eb="8">
      <t>メンセキ</t>
    </rPh>
    <rPh sb="9" eb="10">
      <t>カベ</t>
    </rPh>
    <rPh sb="10" eb="11">
      <t>シン</t>
    </rPh>
    <phoneticPr fontId="3"/>
  </si>
  <si>
    <r>
      <t xml:space="preserve">代表的な間取り
</t>
    </r>
    <r>
      <rPr>
        <sz val="9"/>
        <rFont val="ＭＳ Ｐ明朝"/>
        <family val="1"/>
        <charset val="128"/>
      </rPr>
      <t>(２Ｋ、３ＤＫ、４ＬＤＫ等)</t>
    </r>
    <rPh sb="0" eb="3">
      <t>ダイヒョウテキ</t>
    </rPh>
    <rPh sb="4" eb="6">
      <t>マド</t>
    </rPh>
    <rPh sb="20" eb="21">
      <t>トウ</t>
    </rPh>
    <phoneticPr fontId="3"/>
  </si>
  <si>
    <t>主な交通手段</t>
    <rPh sb="0" eb="1">
      <t>オモ</t>
    </rPh>
    <rPh sb="2" eb="4">
      <t>コウツウ</t>
    </rPh>
    <rPh sb="4" eb="6">
      <t>シュダン</t>
    </rPh>
    <phoneticPr fontId="3"/>
  </si>
  <si>
    <t>　　賃貸</t>
    <rPh sb="2" eb="4">
      <t>チンタイ</t>
    </rPh>
    <phoneticPr fontId="3"/>
  </si>
  <si>
    <t>　　分譲</t>
    <rPh sb="2" eb="4">
      <t>ブンジョウ</t>
    </rPh>
    <phoneticPr fontId="3"/>
  </si>
  <si>
    <t>ホームページ</t>
    <phoneticPr fontId="3"/>
  </si>
  <si>
    <t>メールアドレス</t>
    <phoneticPr fontId="3"/>
  </si>
  <si>
    <t>住宅所有者又は代理を
行う者の氏名又は名称</t>
    <rPh sb="0" eb="2">
      <t>ジュウタク</t>
    </rPh>
    <rPh sb="2" eb="5">
      <t>ショユウシャ</t>
    </rPh>
    <rPh sb="5" eb="6">
      <t>マタ</t>
    </rPh>
    <rPh sb="11" eb="12">
      <t>オコナ</t>
    </rPh>
    <rPh sb="13" eb="14">
      <t>モノ</t>
    </rPh>
    <rPh sb="15" eb="17">
      <t>シメイ</t>
    </rPh>
    <rPh sb="17" eb="18">
      <t>マタ</t>
    </rPh>
    <rPh sb="19" eb="21">
      <t>メイショウ</t>
    </rPh>
    <phoneticPr fontId="3"/>
  </si>
  <si>
    <t>公開／
非公開</t>
    <rPh sb="0" eb="2">
      <t>コウカイ</t>
    </rPh>
    <rPh sb="4" eb="7">
      <t>ヒコウカイ</t>
    </rPh>
    <phoneticPr fontId="3"/>
  </si>
  <si>
    <r>
      <t>１　連絡先　</t>
    </r>
    <r>
      <rPr>
        <sz val="12"/>
        <rFont val="ＭＳ Ｐゴシック"/>
        <family val="3"/>
        <charset val="128"/>
      </rPr>
      <t>住宅所有者 又は 住宅所有者の代理を行う者</t>
    </r>
    <rPh sb="6" eb="8">
      <t>ジュウタク</t>
    </rPh>
    <rPh sb="8" eb="11">
      <t>ショユウシャ</t>
    </rPh>
    <rPh sb="12" eb="13">
      <t>マタ</t>
    </rPh>
    <rPh sb="15" eb="17">
      <t>ジュウタク</t>
    </rPh>
    <rPh sb="24" eb="25">
      <t>オコナ</t>
    </rPh>
    <rPh sb="26" eb="27">
      <t>モノ</t>
    </rPh>
    <phoneticPr fontId="3"/>
  </si>
  <si>
    <t>東京とどまるマンション情報登録簿</t>
    <rPh sb="11" eb="13">
      <t>ジョウホウ</t>
    </rPh>
    <rPh sb="15" eb="16">
      <t>ボ</t>
    </rPh>
    <phoneticPr fontId="3"/>
  </si>
  <si>
    <t>日</t>
    <rPh sb="0" eb="1">
      <t>ニチ</t>
    </rPh>
    <phoneticPr fontId="3"/>
  </si>
  <si>
    <t>月</t>
    <rPh sb="0" eb="1">
      <t>ガツ</t>
    </rPh>
    <phoneticPr fontId="3"/>
  </si>
  <si>
    <t>年</t>
    <rPh sb="0" eb="1">
      <t>ネン</t>
    </rPh>
    <phoneticPr fontId="3"/>
  </si>
  <si>
    <t>更新年月日
(西暦)　</t>
    <rPh sb="0" eb="2">
      <t>コウシン</t>
    </rPh>
    <rPh sb="2" eb="3">
      <t>ネン</t>
    </rPh>
    <rPh sb="3" eb="4">
      <t>ゲツ</t>
    </rPh>
    <rPh sb="4" eb="5">
      <t>ヒ</t>
    </rPh>
    <phoneticPr fontId="3"/>
  </si>
  <si>
    <t>登録年月日
(西暦)　</t>
    <rPh sb="0" eb="2">
      <t>トウロク</t>
    </rPh>
    <rPh sb="2" eb="4">
      <t>ネンゲツ</t>
    </rPh>
    <rPh sb="4" eb="5">
      <t>ヒ</t>
    </rPh>
    <phoneticPr fontId="3"/>
  </si>
  <si>
    <t>☑</t>
    <phoneticPr fontId="3"/>
  </si>
  <si>
    <t>☐</t>
    <phoneticPr fontId="3"/>
  </si>
  <si>
    <t>☐</t>
  </si>
  <si>
    <t>分譲</t>
    <rPh sb="0" eb="2">
      <t>ブンジョウ</t>
    </rPh>
    <phoneticPr fontId="3"/>
  </si>
  <si>
    <t>賃貸</t>
    <rPh sb="0" eb="2">
      <t>チンタイ</t>
    </rPh>
    <phoneticPr fontId="3"/>
  </si>
  <si>
    <t>建築確認が昭和56年6月以降</t>
    <phoneticPr fontId="3"/>
  </si>
  <si>
    <t>耐震診断実施し耐震性能を確認</t>
    <phoneticPr fontId="3"/>
  </si>
  <si>
    <t>耐震改修実施済み</t>
    <phoneticPr fontId="3"/>
  </si>
  <si>
    <t>㎡～</t>
    <phoneticPr fontId="3"/>
  </si>
  <si>
    <t>㎡</t>
    <phoneticPr fontId="3"/>
  </si>
  <si>
    <t>延べ床面積</t>
  </si>
  <si>
    <t>年</t>
    <phoneticPr fontId="3"/>
  </si>
  <si>
    <t>月</t>
    <phoneticPr fontId="3"/>
  </si>
  <si>
    <t>日</t>
    <phoneticPr fontId="3"/>
  </si>
  <si>
    <t>造</t>
    <phoneticPr fontId="3"/>
  </si>
  <si>
    <t>階建</t>
    <phoneticPr fontId="3"/>
  </si>
  <si>
    <t>確認済証等の年月日</t>
    <rPh sb="0" eb="2">
      <t>カクニン</t>
    </rPh>
    <rPh sb="2" eb="3">
      <t>ズ</t>
    </rPh>
    <rPh sb="3" eb="4">
      <t>ショウ</t>
    </rPh>
    <rPh sb="4" eb="5">
      <t>トウ</t>
    </rPh>
    <rPh sb="6" eb="9">
      <t>ネンガッピ</t>
    </rPh>
    <phoneticPr fontId="3"/>
  </si>
  <si>
    <t>間欠運転）</t>
    <phoneticPr fontId="3"/>
  </si>
  <si>
    <t>ｋW</t>
    <phoneticPr fontId="3"/>
  </si>
  <si>
    <t>１日の稼働時間（　　　</t>
    <rPh sb="1" eb="2">
      <t>ニチ</t>
    </rPh>
    <rPh sb="3" eb="5">
      <t>カドウ</t>
    </rPh>
    <rPh sb="5" eb="7">
      <t>ジカン</t>
    </rPh>
    <phoneticPr fontId="3"/>
  </si>
  <si>
    <t>）</t>
    <phoneticPr fontId="3"/>
  </si>
  <si>
    <t>間欠運転）</t>
    <phoneticPr fontId="3"/>
  </si>
  <si>
    <t>ｋW</t>
    <phoneticPr fontId="3"/>
  </si>
  <si>
    <t>）</t>
    <phoneticPr fontId="3"/>
  </si>
  <si>
    <t>１日の稼働時間（</t>
    <rPh sb="1" eb="2">
      <t>ニチ</t>
    </rPh>
    <rPh sb="3" eb="5">
      <t>カドウ</t>
    </rPh>
    <rPh sb="5" eb="7">
      <t>ジカン</t>
    </rPh>
    <phoneticPr fontId="3"/>
  </si>
  <si>
    <t>無し</t>
    <phoneticPr fontId="3"/>
  </si>
  <si>
    <t>　　使用する電力（概算）　　　　　　　　　　　　　　　　</t>
    <phoneticPr fontId="3"/>
  </si>
  <si>
    <t>日間 ）</t>
    <phoneticPr fontId="3"/>
  </si>
  <si>
    <t>稼働計画日数（</t>
    <phoneticPr fontId="3"/>
  </si>
  <si>
    <t>常用</t>
    <phoneticPr fontId="3"/>
  </si>
  <si>
    <t>計画どおりに稼動した　（</t>
    <phoneticPr fontId="3"/>
  </si>
  <si>
    <t>未実施・稼動確認予定 （</t>
    <phoneticPr fontId="3"/>
  </si>
  <si>
    <t>日）</t>
    <phoneticPr fontId="3"/>
  </si>
  <si>
    <t>月</t>
  </si>
  <si>
    <t>月</t>
    <phoneticPr fontId="3"/>
  </si>
  <si>
    <t>年</t>
    <phoneticPr fontId="3"/>
  </si>
  <si>
    <t>月頃）</t>
    <phoneticPr fontId="3"/>
  </si>
  <si>
    <t>◎未実施の場合、稼働確認が行われたら、遅滞なくその旨を書面で報告すること。</t>
    <phoneticPr fontId="3"/>
  </si>
  <si>
    <t>ｋW</t>
    <phoneticPr fontId="3"/>
  </si>
  <si>
    <t>（定格出力</t>
    <phoneticPr fontId="3"/>
  </si>
  <si>
    <t>ｋW）</t>
    <phoneticPr fontId="3"/>
  </si>
  <si>
    <t>コージェネレーションシステム</t>
    <phoneticPr fontId="3"/>
  </si>
  <si>
    <t>自家発電設備</t>
    <phoneticPr fontId="3"/>
  </si>
  <si>
    <t>及び</t>
    <phoneticPr fontId="3"/>
  </si>
  <si>
    <t>太陽光発電システム</t>
    <phoneticPr fontId="3"/>
  </si>
  <si>
    <t>（公称最大出力</t>
    <phoneticPr fontId="3"/>
  </si>
  <si>
    <t>蓄電池（定格出力</t>
    <phoneticPr fontId="3"/>
  </si>
  <si>
    <t>ｋWh）</t>
    <phoneticPr fontId="3"/>
  </si>
  <si>
    <t>ｋW　　</t>
    <phoneticPr fontId="3"/>
  </si>
  <si>
    <t>蓄電容量</t>
    <phoneticPr fontId="3"/>
  </si>
  <si>
    <t>その他設備　 （　</t>
    <phoneticPr fontId="3"/>
  </si>
  <si>
    <t>（出力</t>
    <phoneticPr fontId="3"/>
  </si>
  <si>
    <t>ｋW））</t>
    <phoneticPr fontId="3"/>
  </si>
  <si>
    <t>無し</t>
    <phoneticPr fontId="3"/>
  </si>
  <si>
    <t>有り（種類：</t>
    <phoneticPr fontId="3"/>
  </si>
  <si>
    <t>供給方法：</t>
    <phoneticPr fontId="3"/>
  </si>
  <si>
    <t>）</t>
    <phoneticPr fontId="3"/>
  </si>
  <si>
    <t>新規建設</t>
    <phoneticPr fontId="3"/>
  </si>
  <si>
    <t>既存住宅の改修</t>
    <phoneticPr fontId="3"/>
  </si>
  <si>
    <t>住宅所有者が合意している</t>
    <phoneticPr fontId="3"/>
  </si>
  <si>
    <t>住宅居住者が合意している</t>
    <phoneticPr fontId="3"/>
  </si>
  <si>
    <t>円/戸）</t>
    <phoneticPr fontId="3"/>
  </si>
  <si>
    <t>（設置に伴う負担がある場合の概算費用</t>
    <rPh sb="1" eb="3">
      <t>セッチ</t>
    </rPh>
    <rPh sb="4" eb="5">
      <t>トモナ</t>
    </rPh>
    <rPh sb="6" eb="8">
      <t>フタン</t>
    </rPh>
    <rPh sb="11" eb="13">
      <t>バアイ</t>
    </rPh>
    <rPh sb="14" eb="16">
      <t>ガイサン</t>
    </rPh>
    <rPh sb="16" eb="18">
      <t>ヒヨウ</t>
    </rPh>
    <phoneticPr fontId="3"/>
  </si>
  <si>
    <t>円/月/戸）</t>
    <phoneticPr fontId="3"/>
  </si>
  <si>
    <t>（管理に伴う負担がある場合の概算費用</t>
    <rPh sb="1" eb="3">
      <t>カンリ</t>
    </rPh>
    <rPh sb="14" eb="16">
      <t>ガイサン</t>
    </rPh>
    <phoneticPr fontId="3"/>
  </si>
  <si>
    <t>委託しない　</t>
    <phoneticPr fontId="3"/>
  </si>
  <si>
    <t>契約予定）</t>
    <phoneticPr fontId="3"/>
  </si>
  <si>
    <t>契約締結</t>
    <phoneticPr fontId="3"/>
  </si>
  <si>
    <t>委託する（</t>
    <phoneticPr fontId="3"/>
  </si>
  <si>
    <t>委託期間終了後を考慮して契約を締結した。</t>
    <phoneticPr fontId="3"/>
  </si>
  <si>
    <t>受託者の業務や納税、財務の状況等を考慮して契約を締結した。</t>
    <phoneticPr fontId="3"/>
  </si>
  <si>
    <t>有り（　</t>
    <phoneticPr fontId="3"/>
  </si>
  <si>
    <t>有り（</t>
    <phoneticPr fontId="3"/>
  </si>
  <si>
    <t>記号番号（</t>
    <phoneticPr fontId="3"/>
  </si>
  <si>
    <t>マニュアル策定済み（</t>
    <phoneticPr fontId="3"/>
  </si>
  <si>
    <t>年１回以上の防災訓練の実施済み（</t>
    <phoneticPr fontId="3"/>
  </si>
  <si>
    <t>日分</t>
    <phoneticPr fontId="3"/>
  </si>
  <si>
    <t>　備蓄量（飲料水）　　　　　　　　　　　　　　　　</t>
    <phoneticPr fontId="3"/>
  </si>
  <si>
    <t>　備蓄量（食料） 　　　　　　　　　　　　　　　　　</t>
    <rPh sb="1" eb="3">
      <t>ビチク</t>
    </rPh>
    <rPh sb="3" eb="4">
      <t>リョウ</t>
    </rPh>
    <rPh sb="5" eb="7">
      <t>ショクリョウ</t>
    </rPh>
    <phoneticPr fontId="3"/>
  </si>
  <si>
    <t>応急用資器材の確保済み（</t>
    <phoneticPr fontId="3"/>
  </si>
  <si>
    <t>災害時の連絡体制の整備済み（</t>
    <phoneticPr fontId="3"/>
  </si>
  <si>
    <t>居住者名簿の作成</t>
    <phoneticPr fontId="3"/>
  </si>
  <si>
    <t>安否確認の方法の構築（</t>
    <phoneticPr fontId="3"/>
  </si>
  <si>
    <t>その他連絡体制の整備（</t>
    <phoneticPr fontId="3"/>
  </si>
  <si>
    <t>マニュアル策定予定（</t>
    <phoneticPr fontId="3"/>
  </si>
  <si>
    <t>　　　その旨を書面で報告すること。</t>
    <rPh sb="7" eb="9">
      <t>ショメン</t>
    </rPh>
    <phoneticPr fontId="3"/>
  </si>
  <si>
    <t>　　◎策定予定の場合、住宅所有者によりマニュアル策定が行われたら、遅滞なく</t>
    <phoneticPr fontId="3"/>
  </si>
  <si>
    <t>年１回以上の防災訓練の実施予定（</t>
    <phoneticPr fontId="3"/>
  </si>
  <si>
    <t>備蓄飲料水・食料の確保予定（</t>
    <phoneticPr fontId="3"/>
  </si>
  <si>
    <t>　備蓄場所（　　　　　　　　　　　　　　　　　　　　　　　　　　　　　　　　　　　　</t>
    <phoneticPr fontId="3"/>
  </si>
  <si>
    <t>　備蓄場所（</t>
    <phoneticPr fontId="3"/>
  </si>
  <si>
    <t>応急用資器材の確保予定（</t>
    <phoneticPr fontId="3"/>
  </si>
  <si>
    <t>　備蓄場所（　　　　　　　　</t>
    <phoneticPr fontId="3"/>
  </si>
  <si>
    <t>災害時の連絡体制の整備予定（</t>
    <phoneticPr fontId="3"/>
  </si>
  <si>
    <t>（番地、号等）</t>
    <rPh sb="1" eb="3">
      <t>バンチ</t>
    </rPh>
    <rPh sb="4" eb="5">
      <t>ゴウ</t>
    </rPh>
    <rPh sb="5" eb="6">
      <t>ナド</t>
    </rPh>
    <phoneticPr fontId="3"/>
  </si>
  <si>
    <t>（区市町村、町名（丁目まで））</t>
    <rPh sb="1" eb="2">
      <t>ク</t>
    </rPh>
    <rPh sb="2" eb="3">
      <t>シ</t>
    </rPh>
    <rPh sb="3" eb="4">
      <t>マチ</t>
    </rPh>
    <rPh sb="4" eb="5">
      <t>ムラ</t>
    </rPh>
    <rPh sb="6" eb="8">
      <t>チョウメイ</t>
    </rPh>
    <rPh sb="9" eb="11">
      <t>チョウメ</t>
    </rPh>
    <phoneticPr fontId="3"/>
  </si>
  <si>
    <t>造</t>
    <phoneticPr fontId="3"/>
  </si>
  <si>
    <t>階建</t>
    <phoneticPr fontId="3"/>
  </si>
  <si>
    <t>戸</t>
    <phoneticPr fontId="3"/>
  </si>
  <si>
    <t>選択制</t>
    <rPh sb="0" eb="3">
      <t>センタクセイ</t>
    </rPh>
    <phoneticPr fontId="3"/>
  </si>
  <si>
    <t>基（</t>
    <phoneticPr fontId="3"/>
  </si>
  <si>
    <t>間欠運転）</t>
    <phoneticPr fontId="3"/>
  </si>
  <si>
    <t>基（</t>
    <phoneticPr fontId="3"/>
  </si>
  <si>
    <t>）</t>
    <phoneticPr fontId="3"/>
  </si>
  <si>
    <t>無し</t>
    <phoneticPr fontId="3"/>
  </si>
  <si>
    <t>常用</t>
    <phoneticPr fontId="3"/>
  </si>
  <si>
    <t>稼働計画日数（</t>
    <phoneticPr fontId="3"/>
  </si>
  <si>
    <t>日間 ）</t>
    <phoneticPr fontId="3"/>
  </si>
  <si>
    <t>日）</t>
    <phoneticPr fontId="3"/>
  </si>
  <si>
    <t>月</t>
    <phoneticPr fontId="3"/>
  </si>
  <si>
    <t>年</t>
    <phoneticPr fontId="3"/>
  </si>
  <si>
    <t>計画どおりに稼動した　（</t>
    <phoneticPr fontId="3"/>
  </si>
  <si>
    <t>月頃）</t>
    <phoneticPr fontId="3"/>
  </si>
  <si>
    <t>未実施・稼動確認予定 （</t>
    <phoneticPr fontId="3"/>
  </si>
  <si>
    <t>ｋW</t>
    <phoneticPr fontId="3"/>
  </si>
  <si>
    <t>ｋW）</t>
    <phoneticPr fontId="3"/>
  </si>
  <si>
    <t>（定格出力</t>
    <phoneticPr fontId="3"/>
  </si>
  <si>
    <t>コージェネレーションシステム</t>
    <phoneticPr fontId="3"/>
  </si>
  <si>
    <t>自家発電設備</t>
    <phoneticPr fontId="3"/>
  </si>
  <si>
    <t>（公称最大出力</t>
    <phoneticPr fontId="3"/>
  </si>
  <si>
    <t>及び</t>
    <phoneticPr fontId="3"/>
  </si>
  <si>
    <t>ｋWh）</t>
    <phoneticPr fontId="3"/>
  </si>
  <si>
    <t>蓄電容量</t>
    <phoneticPr fontId="3"/>
  </si>
  <si>
    <t>太陽光発電システム</t>
    <phoneticPr fontId="3"/>
  </si>
  <si>
    <t>蓄電池（定格出力</t>
    <phoneticPr fontId="3"/>
  </si>
  <si>
    <t>ｋW））</t>
    <phoneticPr fontId="3"/>
  </si>
  <si>
    <t>（出力</t>
    <phoneticPr fontId="3"/>
  </si>
  <si>
    <t>その他設備　 （</t>
    <phoneticPr fontId="3"/>
  </si>
  <si>
    <t>無し</t>
    <phoneticPr fontId="3"/>
  </si>
  <si>
    <t>）</t>
    <phoneticPr fontId="3"/>
  </si>
  <si>
    <t>供給方法：</t>
    <phoneticPr fontId="3"/>
  </si>
  <si>
    <t>有り（種類：</t>
    <phoneticPr fontId="3"/>
  </si>
  <si>
    <t>備蓄飲料水・食料の確保済み（</t>
    <rPh sb="0" eb="2">
      <t>ビチク</t>
    </rPh>
    <phoneticPr fontId="3"/>
  </si>
  <si>
    <t>～</t>
    <phoneticPr fontId="3"/>
  </si>
  <si>
    <t>時間、</t>
    <phoneticPr fontId="3"/>
  </si>
  <si>
    <t>想定する時間帯</t>
    <phoneticPr fontId="3"/>
  </si>
  <si>
    <t>時間、</t>
    <phoneticPr fontId="3"/>
  </si>
  <si>
    <t>想定する時間帯</t>
    <phoneticPr fontId="3"/>
  </si>
  <si>
    <t>備考①</t>
    <rPh sb="0" eb="2">
      <t>ビコウ</t>
    </rPh>
    <phoneticPr fontId="3"/>
  </si>
  <si>
    <t>備考②</t>
    <rPh sb="0" eb="2">
      <t>ビコウ</t>
    </rPh>
    <phoneticPr fontId="3"/>
  </si>
  <si>
    <t>エラー①</t>
    <phoneticPr fontId="3"/>
  </si>
  <si>
    <t>エラー②</t>
    <phoneticPr fontId="3"/>
  </si>
  <si>
    <t>エラーの数</t>
    <rPh sb="4" eb="5">
      <t>カズ</t>
    </rPh>
    <phoneticPr fontId="3"/>
  </si>
  <si>
    <t>エラーを全て解消しないと登録できません。</t>
    <rPh sb="4" eb="5">
      <t>スベ</t>
    </rPh>
    <rPh sb="6" eb="8">
      <t>カイショウ</t>
    </rPh>
    <rPh sb="12" eb="14">
      <t>トウロク</t>
    </rPh>
    <phoneticPr fontId="3"/>
  </si>
  <si>
    <t>連続運転 、</t>
    <phoneticPr fontId="3"/>
  </si>
  <si>
    <t>エレベーターとの
　　交互運転　　、</t>
    <phoneticPr fontId="3"/>
  </si>
  <si>
    <t>給水ポンプとの
　　交互運転　　、</t>
    <phoneticPr fontId="3"/>
  </si>
  <si>
    <r>
      <t xml:space="preserve">町名（丁目まで）を公開 
</t>
    </r>
    <r>
      <rPr>
        <sz val="14"/>
        <rFont val="ＭＳ Ｐ明朝"/>
        <family val="1"/>
        <charset val="128"/>
      </rPr>
      <t>東京都</t>
    </r>
    <rPh sb="0" eb="2">
      <t>チョウメイ</t>
    </rPh>
    <rPh sb="3" eb="5">
      <t>チョウメ</t>
    </rPh>
    <rPh sb="9" eb="11">
      <t>コウカイ</t>
    </rPh>
    <rPh sb="13" eb="16">
      <t>トウキョウト</t>
    </rPh>
    <phoneticPr fontId="3"/>
  </si>
  <si>
    <t>駅</t>
    <rPh sb="0" eb="1">
      <t>エキ</t>
    </rPh>
    <phoneticPr fontId="3"/>
  </si>
  <si>
    <t>分</t>
    <rPh sb="0" eb="1">
      <t>フン</t>
    </rPh>
    <phoneticPr fontId="3"/>
  </si>
  <si>
    <t>線</t>
    <rPh sb="0" eb="1">
      <t>セン</t>
    </rPh>
    <phoneticPr fontId="3"/>
  </si>
  <si>
    <t>有り（</t>
    <phoneticPr fontId="3"/>
  </si>
  <si>
    <t xml:space="preserve">  :  </t>
    <phoneticPr fontId="3"/>
  </si>
  <si>
    <t>不明点についてはマンション課担当者にお問い合わせください。</t>
    <phoneticPr fontId="3"/>
  </si>
  <si>
    <t>別紙の記入例もご確認ください。</t>
    <phoneticPr fontId="3"/>
  </si>
  <si>
    <t>※ここに住宅の位置図（地図可）を貼付してください。
なお、団地など、同一敷地内に複数の建物がある場合、
敷地内における申請対象建物の位置が明示された配置図を貼付してください。
（貼付できない場合は、別途位置図の画像を申請書に添付してください）</t>
    <rPh sb="11" eb="13">
      <t>チズ</t>
    </rPh>
    <rPh sb="13" eb="14">
      <t>カ</t>
    </rPh>
    <rPh sb="29" eb="31">
      <t>ダンチ</t>
    </rPh>
    <rPh sb="63" eb="65">
      <t>タテモノ</t>
    </rPh>
    <rPh sb="89" eb="90">
      <t>ハ</t>
    </rPh>
    <rPh sb="90" eb="91">
      <t>ツ</t>
    </rPh>
    <rPh sb="95" eb="97">
      <t>バアイ</t>
    </rPh>
    <rPh sb="99" eb="101">
      <t>ベット</t>
    </rPh>
    <rPh sb="101" eb="103">
      <t>イチ</t>
    </rPh>
    <rPh sb="103" eb="104">
      <t>ズ</t>
    </rPh>
    <rPh sb="105" eb="107">
      <t>ガゾウ</t>
    </rPh>
    <rPh sb="108" eb="111">
      <t>シンセイショ</t>
    </rPh>
    <rPh sb="112" eb="114">
      <t>テンプ</t>
    </rPh>
    <phoneticPr fontId="3"/>
  </si>
  <si>
    <t>東京とどまるマンション情報登録更新申請書　</t>
    <rPh sb="11" eb="13">
      <t>ジョウホウ</t>
    </rPh>
    <rPh sb="15" eb="17">
      <t>コウシン</t>
    </rPh>
    <phoneticPr fontId="3"/>
  </si>
  <si>
    <t>別記様式第４号</t>
    <rPh sb="0" eb="2">
      <t>ベッキ</t>
    </rPh>
    <rPh sb="2" eb="4">
      <t>ヨウシキ</t>
    </rPh>
    <rPh sb="4" eb="5">
      <t>ダイ</t>
    </rPh>
    <rPh sb="6" eb="7">
      <t>ゴウ</t>
    </rPh>
    <phoneticPr fontId="3"/>
  </si>
  <si>
    <t>　東京とどまるマンション情報登録・閲覧制度実施基準第10条第１項の規定に基づき、東京とどまるマンション宅情報に係る登録の更新を申請します｡</t>
    <rPh sb="12" eb="14">
      <t>ジョウホウ</t>
    </rPh>
    <rPh sb="14" eb="16">
      <t>トウロク</t>
    </rPh>
    <rPh sb="17" eb="19">
      <t>エツラン</t>
    </rPh>
    <rPh sb="19" eb="21">
      <t>セイド</t>
    </rPh>
    <rPh sb="21" eb="23">
      <t>ジッシ</t>
    </rPh>
    <rPh sb="23" eb="25">
      <t>キジュン</t>
    </rPh>
    <rPh sb="25" eb="26">
      <t>ダイ</t>
    </rPh>
    <rPh sb="28" eb="29">
      <t>ジョウ</t>
    </rPh>
    <rPh sb="29" eb="30">
      <t>ダイ</t>
    </rPh>
    <rPh sb="31" eb="32">
      <t>コウ</t>
    </rPh>
    <rPh sb="33" eb="35">
      <t>キテイ</t>
    </rPh>
    <rPh sb="36" eb="37">
      <t>モト</t>
    </rPh>
    <rPh sb="51" eb="52">
      <t>タク</t>
    </rPh>
    <rPh sb="55" eb="56">
      <t>カカ</t>
    </rPh>
    <rPh sb="60" eb="62">
      <t>コウシン</t>
    </rPh>
    <phoneticPr fontId="3"/>
  </si>
  <si>
    <t>更新前の登録年月日（西暦）</t>
    <rPh sb="0" eb="2">
      <t>コウシン</t>
    </rPh>
    <rPh sb="2" eb="3">
      <t>マエ</t>
    </rPh>
    <rPh sb="4" eb="6">
      <t>トウロク</t>
    </rPh>
    <rPh sb="6" eb="9">
      <t>ネンガッピ</t>
    </rPh>
    <rPh sb="10" eb="12">
      <t>セイレキ</t>
    </rPh>
    <phoneticPr fontId="3"/>
  </si>
  <si>
    <t>代表者</t>
    <rPh sb="0" eb="3">
      <t>ダイヒョウシャ</t>
    </rPh>
    <phoneticPr fontId="3"/>
  </si>
  <si>
    <t>　　〒　　　－
　　</t>
    <phoneticPr fontId="3"/>
  </si>
  <si>
    <t>(FAX番号)※</t>
    <phoneticPr fontId="3"/>
  </si>
  <si>
    <t>　　ハード対策の登録を希望する方は入力必要。ソフト対策のみ登録を希望する方は入力不要。
　　登録情報の公開について希望する場合は、右欄□にチェックしてください。
　　　（ただし、「公開」とあるものは必ず公開され、「非公開」とあるものは公開されないものです。）</t>
    <rPh sb="8" eb="10">
      <t>トウロク</t>
    </rPh>
    <rPh sb="19" eb="21">
      <t>ヒツヨウ</t>
    </rPh>
    <rPh sb="29" eb="31">
      <t>トウロク</t>
    </rPh>
    <phoneticPr fontId="3"/>
  </si>
  <si>
    <t>　　登録情報の公開について希望する場合は、右欄□にチェックしてください。
　　　（ただし、「公開」とあるものは必ず公開され、「非公開」とあるものは公開されないものです。）</t>
    <rPh sb="2" eb="4">
      <t>トウロク</t>
    </rPh>
    <rPh sb="4" eb="6">
      <t>ジョウホウ</t>
    </rPh>
    <rPh sb="7" eb="9">
      <t>コウカイ</t>
    </rPh>
    <rPh sb="13" eb="15">
      <t>キボウ</t>
    </rPh>
    <rPh sb="17" eb="19">
      <t>バアイ</t>
    </rPh>
    <rPh sb="21" eb="22">
      <t>ミギ</t>
    </rPh>
    <rPh sb="22" eb="23">
      <t>ラン</t>
    </rPh>
    <rPh sb="46" eb="48">
      <t>コウカイ</t>
    </rPh>
    <rPh sb="55" eb="56">
      <t>カナラ</t>
    </rPh>
    <rPh sb="57" eb="59">
      <t>コウカイ</t>
    </rPh>
    <rPh sb="63" eb="66">
      <t>ヒコウカイ</t>
    </rPh>
    <rPh sb="73" eb="75">
      <t>コウカイ</t>
    </rPh>
    <phoneticPr fontId="3"/>
  </si>
  <si>
    <t>　　登録情報の公開について希望する場合は、右欄□にチェックしてください。</t>
    <rPh sb="2" eb="4">
      <t>トウロク</t>
    </rPh>
    <rPh sb="4" eb="6">
      <t>ジョウホウ</t>
    </rPh>
    <rPh sb="7" eb="9">
      <t>コウカイ</t>
    </rPh>
    <rPh sb="13" eb="15">
      <t>キボウ</t>
    </rPh>
    <rPh sb="17" eb="19">
      <t>バアイ</t>
    </rPh>
    <rPh sb="21" eb="22">
      <t>ミギ</t>
    </rPh>
    <rPh sb="22" eb="23">
      <t>ラン</t>
    </rPh>
    <phoneticPr fontId="3"/>
  </si>
  <si>
    <t>無し（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</si>
</sst>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h:mm;@"/>
    <numFmt numFmtId="178" formatCode="0_ "/>
    <numFmt numFmtId="179" formatCode="0&quot;分&quot;"/>
  </numFmts>
  <fonts count="3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Ｐゴシック"/>
      <family val="3"/>
      <charset val="128"/>
    </font>
    <font>
      <sz val="16"/>
      <name val="ＭＳ Ｐゴシック"/>
      <family val="3"/>
      <charset val="128"/>
    </font>
    <font>
      <sz val="14"/>
      <name val="ＭＳ Ｐ明朝"/>
      <family val="1"/>
      <charset val="128"/>
    </font>
    <font>
      <sz val="12"/>
      <name val="ＭＳ Ｐ明朝"/>
      <family val="1"/>
      <charset val="128"/>
    </font>
    <font>
      <b/>
      <sz val="14"/>
      <name val="ＭＳ Ｐゴシック"/>
      <family val="3"/>
      <charset val="128"/>
    </font>
    <font>
      <sz val="12"/>
      <name val="ＭＳ Ｐゴシック"/>
      <family val="3"/>
      <charset val="128"/>
    </font>
    <font>
      <sz val="11"/>
      <name val="ＭＳ Ｐ明朝"/>
      <family val="1"/>
      <charset val="128"/>
    </font>
    <font>
      <b/>
      <sz val="12"/>
      <name val="ＭＳ Ｐ明朝"/>
      <family val="1"/>
      <charset val="128"/>
    </font>
    <font>
      <b/>
      <sz val="12"/>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10"/>
      <name val="ＭＳ Ｐゴシック"/>
      <family val="3"/>
      <charset val="128"/>
    </font>
    <font>
      <sz val="28"/>
      <name val="ＭＳ Ｐ明朝"/>
      <family val="1"/>
      <charset val="128"/>
    </font>
    <font>
      <sz val="20"/>
      <name val="ＭＳ Ｐ明朝"/>
      <family val="1"/>
      <charset val="128"/>
    </font>
    <font>
      <sz val="12"/>
      <color theme="7" tint="0.79998168889431442"/>
      <name val="ＭＳ Ｐ明朝"/>
      <family val="1"/>
      <charset val="128"/>
    </font>
    <font>
      <sz val="8"/>
      <name val="ＭＳ Ｐ明朝"/>
      <family val="1"/>
      <charset val="128"/>
    </font>
    <font>
      <sz val="60"/>
      <name val="ＭＳ Ｐ明朝"/>
      <family val="1"/>
      <charset val="128"/>
    </font>
    <font>
      <u/>
      <sz val="11"/>
      <color theme="10"/>
      <name val="ＭＳ Ｐゴシック"/>
      <family val="3"/>
      <charset val="128"/>
    </font>
    <font>
      <sz val="8"/>
      <color theme="2" tint="-0.499984740745262"/>
      <name val="ＭＳ Ｐ明朝"/>
      <family val="1"/>
      <charset val="128"/>
    </font>
    <font>
      <sz val="10.5"/>
      <name val="ＭＳ Ｐ明朝"/>
      <family val="1"/>
      <charset val="128"/>
    </font>
    <font>
      <sz val="12"/>
      <color theme="10"/>
      <name val="ＭＳ Ｐ明朝"/>
      <family val="1"/>
      <charset val="128"/>
    </font>
    <font>
      <sz val="14"/>
      <color rgb="FFFF0000"/>
      <name val="ＭＳ Ｐ明朝"/>
      <family val="1"/>
      <charset val="128"/>
    </font>
    <font>
      <sz val="11"/>
      <color theme="2" tint="-0.499984740745262"/>
      <name val="ＭＳ Ｐ明朝"/>
      <family val="1"/>
      <charset val="128"/>
    </font>
    <font>
      <sz val="11"/>
      <color rgb="FF0070C0"/>
      <name val="ＭＳ Ｐ明朝"/>
      <family val="1"/>
      <charset val="128"/>
    </font>
    <font>
      <sz val="11"/>
      <color rgb="FFFF0000"/>
      <name val="ＭＳ Ｐ明朝"/>
      <family val="1"/>
      <charset val="128"/>
    </font>
    <font>
      <sz val="10"/>
      <color rgb="FF0070C0"/>
      <name val="ＭＳ Ｐ明朝"/>
      <family val="1"/>
      <charset val="128"/>
    </font>
    <font>
      <b/>
      <sz val="16"/>
      <name val="ＭＳ Ｐ明朝"/>
      <family val="1"/>
      <charset val="128"/>
    </font>
    <font>
      <sz val="16"/>
      <name val="ＭＳ Ｐ明朝"/>
      <family val="1"/>
      <charset val="128"/>
    </font>
    <font>
      <b/>
      <sz val="16"/>
      <color rgb="FFFF0000"/>
      <name val="ＭＳ Ｐ明朝"/>
      <family val="1"/>
      <charset val="128"/>
    </font>
    <font>
      <b/>
      <sz val="11"/>
      <color rgb="FFFF0000"/>
      <name val="ＭＳ Ｐ明朝"/>
      <family val="1"/>
      <charset val="128"/>
    </font>
    <font>
      <sz val="6"/>
      <name val="ＭＳ Ｐ明朝"/>
      <family val="1"/>
      <charset val="128"/>
    </font>
  </fonts>
  <fills count="10">
    <fill>
      <patternFill patternType="none"/>
    </fill>
    <fill>
      <patternFill patternType="gray125"/>
    </fill>
    <fill>
      <patternFill patternType="solid">
        <fgColor indexed="42"/>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2CC"/>
        <bgColor rgb="FF000000"/>
      </patternFill>
    </fill>
  </fills>
  <borders count="10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hair">
        <color theme="0" tint="-0.34998626667073579"/>
      </bottom>
      <diagonal/>
    </border>
    <border>
      <left/>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theme="0" tint="-0.34998626667073579"/>
      </bottom>
      <diagonal/>
    </border>
    <border>
      <left style="medium">
        <color indexed="64"/>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style="thin">
        <color indexed="64"/>
      </left>
      <right style="medium">
        <color indexed="64"/>
      </right>
      <top style="thin">
        <color indexed="64"/>
      </top>
      <bottom style="hair">
        <color theme="0" tint="-0.34998626667073579"/>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hair">
        <color theme="0" tint="-0.34998626667073579"/>
      </top>
      <bottom/>
      <diagonal/>
    </border>
    <border>
      <left style="medium">
        <color indexed="64"/>
      </left>
      <right/>
      <top/>
      <bottom style="hair">
        <color theme="0" tint="-0.34998626667073579"/>
      </bottom>
      <diagonal/>
    </border>
    <border>
      <left/>
      <right style="medium">
        <color indexed="64"/>
      </right>
      <top style="thin">
        <color indexed="64"/>
      </top>
      <bottom style="hair">
        <color theme="0" tint="-0.34998626667073579"/>
      </bottom>
      <diagonal/>
    </border>
    <border>
      <left/>
      <right/>
      <top/>
      <bottom style="hair">
        <color theme="0" tint="-0.34998626667073579"/>
      </bottom>
      <diagonal/>
    </border>
    <border>
      <left/>
      <right style="medium">
        <color indexed="64"/>
      </right>
      <top style="medium">
        <color indexed="64"/>
      </top>
      <bottom style="hair">
        <color theme="0" tint="-0.34998626667073579"/>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theme="0" tint="-0.34998626667073579"/>
      </bottom>
      <diagonal/>
    </border>
    <border>
      <left/>
      <right style="thin">
        <color indexed="64"/>
      </right>
      <top style="hair">
        <color theme="0" tint="-0.34998626667073579"/>
      </top>
      <bottom/>
      <diagonal/>
    </border>
    <border>
      <left style="medium">
        <color indexed="64"/>
      </left>
      <right/>
      <top style="hair">
        <color theme="0" tint="-0.34998626667073579"/>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hair">
        <color theme="0" tint="-0.34998626667073579"/>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730">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Alignment="1">
      <alignment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0" fillId="0" borderId="7" xfId="0" applyFont="1" applyBorder="1">
      <alignment vertical="center"/>
    </xf>
    <xf numFmtId="0" fontId="7" fillId="0" borderId="12" xfId="0" applyFont="1" applyBorder="1" applyAlignment="1">
      <alignment horizontal="left" vertical="top"/>
    </xf>
    <xf numFmtId="0" fontId="7" fillId="0" borderId="12" xfId="0" applyFont="1" applyBorder="1" applyAlignment="1">
      <alignment horizontal="center" vertical="top" wrapText="1"/>
    </xf>
    <xf numFmtId="0" fontId="9" fillId="0" borderId="0" xfId="0" applyFont="1" applyAlignment="1">
      <alignment horizontal="center" vertical="center" wrapText="1"/>
    </xf>
    <xf numFmtId="0" fontId="11" fillId="0" borderId="0" xfId="0" applyFont="1">
      <alignment vertical="center"/>
    </xf>
    <xf numFmtId="0" fontId="10" fillId="0" borderId="0" xfId="0" applyFont="1" applyAlignment="1">
      <alignment vertical="center" wrapText="1"/>
    </xf>
    <xf numFmtId="0" fontId="7" fillId="0" borderId="21" xfId="0" applyFont="1" applyBorder="1" applyAlignment="1">
      <alignment vertical="top"/>
    </xf>
    <xf numFmtId="0" fontId="7" fillId="0" borderId="21" xfId="0" applyFont="1" applyBorder="1" applyAlignment="1">
      <alignment horizontal="center" vertical="center"/>
    </xf>
    <xf numFmtId="0" fontId="7" fillId="0" borderId="7" xfId="0" applyFont="1" applyBorder="1" applyAlignment="1">
      <alignment vertical="top"/>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top"/>
    </xf>
    <xf numFmtId="0" fontId="10" fillId="0" borderId="0" xfId="0" applyFont="1">
      <alignment vertical="center"/>
    </xf>
    <xf numFmtId="0" fontId="12" fillId="0" borderId="0" xfId="0" applyFo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left" vertical="center"/>
    </xf>
    <xf numFmtId="0" fontId="10" fillId="0" borderId="31" xfId="0" applyFont="1" applyBorder="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top" wrapText="1"/>
    </xf>
    <xf numFmtId="0" fontId="9" fillId="0" borderId="0" xfId="0" applyFont="1" applyAlignment="1">
      <alignment horizontal="center" wrapText="1"/>
    </xf>
    <xf numFmtId="0" fontId="2" fillId="0" borderId="0" xfId="0" applyFont="1" applyAlignment="1"/>
    <xf numFmtId="0" fontId="10" fillId="0" borderId="0" xfId="0" applyFont="1" applyAlignment="1">
      <alignment horizontal="center" vertical="center"/>
    </xf>
    <xf numFmtId="0" fontId="7" fillId="0" borderId="0" xfId="0" applyFont="1" applyAlignment="1">
      <alignment horizontal="right" vertical="center"/>
    </xf>
    <xf numFmtId="49" fontId="1" fillId="0" borderId="0" xfId="0" applyNumberFormat="1" applyFont="1" applyAlignment="1">
      <alignment horizontal="center" vertical="center"/>
    </xf>
    <xf numFmtId="0" fontId="17" fillId="0" borderId="27" xfId="0" applyFont="1" applyBorder="1" applyAlignment="1">
      <alignment vertical="center" wrapText="1"/>
    </xf>
    <xf numFmtId="0" fontId="14" fillId="0" borderId="0" xfId="0" applyFont="1" applyAlignment="1">
      <alignment horizontal="left" vertical="center"/>
    </xf>
    <xf numFmtId="0" fontId="10" fillId="0" borderId="79" xfId="0" applyFont="1" applyBorder="1">
      <alignment vertical="center"/>
    </xf>
    <xf numFmtId="0" fontId="10" fillId="0" borderId="71" xfId="0" applyFont="1" applyBorder="1">
      <alignment vertical="center"/>
    </xf>
    <xf numFmtId="0" fontId="10" fillId="0" borderId="72" xfId="0" applyFont="1" applyBorder="1">
      <alignment vertical="center"/>
    </xf>
    <xf numFmtId="0" fontId="7" fillId="0" borderId="0" xfId="0" applyFont="1" applyAlignment="1">
      <alignment vertical="center" wrapText="1"/>
    </xf>
    <xf numFmtId="49" fontId="9" fillId="0" borderId="0" xfId="0" applyNumberFormat="1" applyFont="1" applyAlignment="1">
      <alignment horizontal="center" vertical="center" wrapText="1"/>
    </xf>
    <xf numFmtId="0" fontId="10" fillId="0" borderId="7" xfId="0" applyFont="1" applyBorder="1" applyAlignment="1">
      <alignment horizontal="right" vertical="center"/>
    </xf>
    <xf numFmtId="0" fontId="2" fillId="0" borderId="0" xfId="0" applyFont="1" applyAlignment="1">
      <alignment horizontal="left" vertical="center"/>
    </xf>
    <xf numFmtId="0" fontId="10" fillId="0" borderId="9" xfId="0" applyFont="1" applyBorder="1" applyAlignment="1">
      <alignment horizontal="right" vertical="center"/>
    </xf>
    <xf numFmtId="0" fontId="10" fillId="0" borderId="22" xfId="0" applyFont="1" applyBorder="1" applyAlignment="1">
      <alignment vertical="center" wrapText="1"/>
    </xf>
    <xf numFmtId="0" fontId="7" fillId="0" borderId="7" xfId="0" applyFont="1" applyBorder="1" applyAlignment="1">
      <alignment vertical="center" wrapText="1"/>
    </xf>
    <xf numFmtId="0" fontId="10" fillId="0" borderId="50" xfId="0" applyFont="1" applyBorder="1" applyAlignment="1">
      <alignment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10" fillId="0" borderId="37" xfId="0" applyFont="1" applyBorder="1" applyAlignment="1">
      <alignment vertical="center" wrapText="1"/>
    </xf>
    <xf numFmtId="0" fontId="10" fillId="0" borderId="46" xfId="0" applyFont="1" applyBorder="1" applyAlignment="1">
      <alignment vertical="center" wrapText="1"/>
    </xf>
    <xf numFmtId="0" fontId="10" fillId="0" borderId="0" xfId="0" applyFont="1" applyAlignment="1">
      <alignment horizontal="left" vertical="center" wrapText="1"/>
    </xf>
    <xf numFmtId="0" fontId="10" fillId="0" borderId="21" xfId="0" applyFont="1" applyBorder="1" applyAlignment="1">
      <alignment vertical="center" wrapText="1"/>
    </xf>
    <xf numFmtId="0" fontId="10" fillId="0" borderId="76" xfId="0" applyFont="1" applyBorder="1" applyAlignment="1">
      <alignment vertical="center" wrapText="1"/>
    </xf>
    <xf numFmtId="0" fontId="10" fillId="0" borderId="77" xfId="0" applyFont="1" applyBorder="1" applyAlignment="1">
      <alignment vertical="center" wrapText="1"/>
    </xf>
    <xf numFmtId="0" fontId="10" fillId="0" borderId="16" xfId="0" applyFont="1" applyBorder="1" applyAlignment="1">
      <alignment vertical="center" wrapText="1"/>
    </xf>
    <xf numFmtId="0" fontId="10" fillId="0" borderId="67" xfId="0" applyFont="1" applyBorder="1" applyAlignment="1">
      <alignment vertical="center" wrapText="1"/>
    </xf>
    <xf numFmtId="0" fontId="10" fillId="0" borderId="68" xfId="0" applyFont="1" applyBorder="1" applyAlignment="1">
      <alignment vertical="center" wrapText="1"/>
    </xf>
    <xf numFmtId="0" fontId="10" fillId="0" borderId="58" xfId="0" applyFont="1" applyBorder="1" applyAlignment="1">
      <alignment vertical="center" wrapText="1"/>
    </xf>
    <xf numFmtId="0" fontId="10" fillId="0" borderId="7" xfId="0" applyFont="1" applyBorder="1" applyAlignment="1">
      <alignment vertical="center" wrapText="1"/>
    </xf>
    <xf numFmtId="0" fontId="10" fillId="0" borderId="47" xfId="0" applyFont="1" applyBorder="1" applyAlignment="1">
      <alignment vertical="center" wrapText="1"/>
    </xf>
    <xf numFmtId="0" fontId="10" fillId="0" borderId="9" xfId="0" applyFont="1" applyBorder="1">
      <alignment vertical="center"/>
    </xf>
    <xf numFmtId="0" fontId="10" fillId="0" borderId="9" xfId="0" applyFont="1" applyBorder="1" applyAlignment="1">
      <alignment vertical="center" wrapText="1"/>
    </xf>
    <xf numFmtId="0" fontId="10" fillId="5" borderId="9" xfId="0" applyFont="1" applyFill="1" applyBorder="1" applyAlignment="1">
      <alignment vertical="center" wrapText="1"/>
    </xf>
    <xf numFmtId="0" fontId="10" fillId="0" borderId="71" xfId="0" applyFont="1" applyBorder="1" applyAlignment="1">
      <alignment vertical="center" wrapText="1"/>
    </xf>
    <xf numFmtId="0" fontId="10" fillId="0" borderId="73" xfId="0" applyFont="1" applyBorder="1" applyAlignment="1">
      <alignment vertical="center" wrapText="1"/>
    </xf>
    <xf numFmtId="0" fontId="10" fillId="5" borderId="45" xfId="0" applyFont="1" applyFill="1" applyBorder="1" applyAlignment="1">
      <alignment horizontal="left" vertical="center" wrapText="1"/>
    </xf>
    <xf numFmtId="0" fontId="10" fillId="0" borderId="60" xfId="0" applyFont="1" applyBorder="1" applyAlignment="1">
      <alignment vertical="center" wrapText="1"/>
    </xf>
    <xf numFmtId="0" fontId="10" fillId="5" borderId="0" xfId="0" applyFont="1" applyFill="1" applyAlignment="1">
      <alignment horizontal="left" vertical="center" wrapText="1"/>
    </xf>
    <xf numFmtId="0" fontId="10" fillId="0" borderId="55" xfId="0" applyFont="1" applyBorder="1" applyAlignment="1">
      <alignment vertical="center" wrapText="1"/>
    </xf>
    <xf numFmtId="0" fontId="10" fillId="0" borderId="56" xfId="0" applyFont="1" applyBorder="1" applyAlignment="1">
      <alignment vertical="center" wrapText="1"/>
    </xf>
    <xf numFmtId="0" fontId="10" fillId="0" borderId="30"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10" fillId="0" borderId="42" xfId="0" applyFont="1" applyBorder="1" applyAlignment="1">
      <alignment horizontal="left" vertical="center" wrapText="1"/>
    </xf>
    <xf numFmtId="0" fontId="10" fillId="0" borderId="42" xfId="0" applyFont="1" applyBorder="1" applyAlignment="1">
      <alignment vertical="center" wrapText="1"/>
    </xf>
    <xf numFmtId="0" fontId="10" fillId="0" borderId="31" xfId="0" applyFont="1" applyBorder="1" applyAlignment="1">
      <alignment vertical="center" wrapText="1"/>
    </xf>
    <xf numFmtId="0" fontId="10" fillId="0" borderId="59" xfId="0" applyFont="1" applyBorder="1" applyAlignment="1">
      <alignment vertical="center" wrapText="1"/>
    </xf>
    <xf numFmtId="0" fontId="10" fillId="0" borderId="37" xfId="0" applyFont="1" applyBorder="1" applyAlignment="1">
      <alignment horizontal="center" vertical="center" wrapText="1"/>
    </xf>
    <xf numFmtId="0" fontId="21" fillId="0" borderId="27" xfId="0" applyFont="1" applyBorder="1" applyAlignment="1">
      <alignment horizontal="left" wrapText="1"/>
    </xf>
    <xf numFmtId="0" fontId="10" fillId="0" borderId="56" xfId="0" applyFont="1" applyBorder="1" applyAlignment="1">
      <alignment horizontal="right" vertical="center" wrapText="1"/>
    </xf>
    <xf numFmtId="0" fontId="10" fillId="0" borderId="90" xfId="0" applyFont="1" applyBorder="1" applyAlignment="1">
      <alignment horizontal="center" vertical="center" wrapText="1"/>
    </xf>
    <xf numFmtId="177" fontId="10" fillId="0" borderId="90" xfId="0" applyNumberFormat="1" applyFont="1" applyBorder="1" applyAlignment="1">
      <alignment horizontal="center" vertical="center" wrapText="1"/>
    </xf>
    <xf numFmtId="0" fontId="15" fillId="0" borderId="90" xfId="0" applyFont="1" applyBorder="1" applyAlignment="1">
      <alignment vertical="center" wrapText="1"/>
    </xf>
    <xf numFmtId="0" fontId="15" fillId="0" borderId="31" xfId="0" applyFont="1" applyBorder="1" applyAlignment="1">
      <alignment vertical="top"/>
    </xf>
    <xf numFmtId="0" fontId="15" fillId="0" borderId="31" xfId="0" applyFont="1" applyBorder="1">
      <alignment vertical="center"/>
    </xf>
    <xf numFmtId="0" fontId="15" fillId="0" borderId="33" xfId="0" applyFont="1" applyBorder="1" applyAlignment="1">
      <alignment vertical="top"/>
    </xf>
    <xf numFmtId="0" fontId="15" fillId="0" borderId="34" xfId="0" applyFont="1" applyBorder="1">
      <alignment vertical="center"/>
    </xf>
    <xf numFmtId="0" fontId="15" fillId="0" borderId="35" xfId="0" applyFont="1" applyBorder="1" applyAlignment="1">
      <alignment horizontal="left" vertical="top" wrapText="1"/>
    </xf>
    <xf numFmtId="179" fontId="13" fillId="0" borderId="22" xfId="0" applyNumberFormat="1" applyFont="1" applyBorder="1" applyAlignment="1">
      <alignment horizontal="right" vertical="center"/>
    </xf>
    <xf numFmtId="179" fontId="13" fillId="0" borderId="21" xfId="0" applyNumberFormat="1" applyFont="1" applyBorder="1" applyAlignment="1">
      <alignment horizontal="right" vertical="center"/>
    </xf>
    <xf numFmtId="0" fontId="13" fillId="0" borderId="38" xfId="0" applyFont="1" applyBorder="1" applyAlignment="1">
      <alignment horizontal="right" vertical="center"/>
    </xf>
    <xf numFmtId="0" fontId="13" fillId="0" borderId="22" xfId="0" applyFont="1" applyBorder="1" applyAlignment="1">
      <alignment horizontal="right" vertical="center"/>
    </xf>
    <xf numFmtId="0" fontId="13" fillId="0" borderId="31" xfId="0" applyFont="1" applyBorder="1" applyAlignment="1">
      <alignment vertical="top"/>
    </xf>
    <xf numFmtId="0" fontId="13" fillId="0" borderId="31" xfId="0" applyFont="1" applyBorder="1">
      <alignment vertical="center"/>
    </xf>
    <xf numFmtId="0" fontId="13" fillId="0" borderId="33" xfId="0" applyFont="1" applyBorder="1" applyAlignment="1">
      <alignment vertical="top"/>
    </xf>
    <xf numFmtId="0" fontId="13" fillId="0" borderId="34" xfId="0" applyFont="1" applyBorder="1">
      <alignment vertical="center"/>
    </xf>
    <xf numFmtId="0" fontId="13" fillId="0" borderId="35" xfId="0" applyFont="1" applyBorder="1" applyAlignment="1">
      <alignment horizontal="left" vertical="top" wrapText="1"/>
    </xf>
    <xf numFmtId="0" fontId="13" fillId="0" borderId="32" xfId="0" applyFont="1" applyBorder="1">
      <alignment vertical="center"/>
    </xf>
    <xf numFmtId="0" fontId="7" fillId="0" borderId="47" xfId="0" applyFont="1" applyBorder="1" applyAlignment="1">
      <alignment vertical="center" wrapText="1"/>
    </xf>
    <xf numFmtId="0" fontId="10" fillId="0" borderId="44" xfId="0" applyFont="1" applyBorder="1" applyAlignment="1">
      <alignment horizontal="center" vertical="center" wrapText="1"/>
    </xf>
    <xf numFmtId="0" fontId="10" fillId="0" borderId="47" xfId="0" applyFont="1" applyBorder="1" applyAlignment="1">
      <alignment horizontal="left" vertical="center" wrapText="1"/>
    </xf>
    <xf numFmtId="0" fontId="10" fillId="0" borderId="45" xfId="0" applyFont="1" applyBorder="1" applyAlignment="1">
      <alignment horizontal="left" vertical="center"/>
    </xf>
    <xf numFmtId="0" fontId="10" fillId="7" borderId="45" xfId="0" applyFont="1" applyFill="1" applyBorder="1" applyAlignment="1" applyProtection="1">
      <alignment horizontal="center" vertical="center" wrapText="1"/>
      <protection locked="0"/>
    </xf>
    <xf numFmtId="0" fontId="10" fillId="7" borderId="27" xfId="0" applyFont="1" applyFill="1" applyBorder="1" applyAlignment="1" applyProtection="1">
      <alignment horizontal="center" vertical="center" wrapText="1"/>
      <protection locked="0"/>
    </xf>
    <xf numFmtId="0" fontId="10" fillId="7" borderId="21" xfId="0" applyFont="1" applyFill="1" applyBorder="1" applyAlignment="1" applyProtection="1">
      <alignment horizontal="center" vertical="center" wrapText="1"/>
      <protection locked="0"/>
    </xf>
    <xf numFmtId="0" fontId="10" fillId="7" borderId="7" xfId="0" applyFont="1" applyFill="1" applyBorder="1" applyAlignment="1" applyProtection="1">
      <alignment horizontal="center" vertical="center" wrapText="1"/>
      <protection locked="0"/>
    </xf>
    <xf numFmtId="0" fontId="10" fillId="7" borderId="7" xfId="0" applyFont="1" applyFill="1" applyBorder="1" applyAlignment="1" applyProtection="1">
      <alignment vertical="center" wrapText="1"/>
      <protection locked="0"/>
    </xf>
    <xf numFmtId="0" fontId="10" fillId="7" borderId="49" xfId="0" applyFont="1" applyFill="1" applyBorder="1" applyAlignment="1" applyProtection="1">
      <alignment vertical="center" wrapText="1"/>
      <protection locked="0"/>
    </xf>
    <xf numFmtId="0" fontId="10" fillId="7" borderId="50" xfId="0" applyFont="1" applyFill="1" applyBorder="1" applyAlignment="1" applyProtection="1">
      <alignment horizontal="right" vertical="center" wrapText="1"/>
      <protection locked="0"/>
    </xf>
    <xf numFmtId="0" fontId="10" fillId="7" borderId="21" xfId="0" applyFont="1" applyFill="1" applyBorder="1" applyAlignment="1" applyProtection="1">
      <alignment vertical="center" wrapText="1"/>
      <protection locked="0"/>
    </xf>
    <xf numFmtId="0" fontId="10" fillId="7" borderId="55" xfId="0" applyFont="1" applyFill="1" applyBorder="1" applyAlignment="1" applyProtection="1">
      <alignment vertical="center" wrapText="1"/>
      <protection locked="0"/>
    </xf>
    <xf numFmtId="0" fontId="10" fillId="7" borderId="56" xfId="0" applyFont="1" applyFill="1" applyBorder="1" applyAlignment="1" applyProtection="1">
      <alignment horizontal="right" vertical="center" wrapText="1"/>
      <protection locked="0"/>
    </xf>
    <xf numFmtId="0" fontId="10" fillId="7" borderId="55" xfId="0" applyFont="1" applyFill="1" applyBorder="1" applyAlignment="1" applyProtection="1">
      <alignment horizontal="center" vertical="center" wrapText="1"/>
      <protection locked="0"/>
    </xf>
    <xf numFmtId="0" fontId="10" fillId="7" borderId="30" xfId="0" applyFont="1" applyFill="1" applyBorder="1" applyAlignment="1" applyProtection="1">
      <alignment horizontal="center" vertical="center" wrapText="1"/>
      <protection locked="0"/>
    </xf>
    <xf numFmtId="0" fontId="10" fillId="7" borderId="0" xfId="0" applyFont="1" applyFill="1" applyAlignment="1" applyProtection="1">
      <alignment horizontal="center" vertical="center" wrapText="1"/>
      <protection locked="0"/>
    </xf>
    <xf numFmtId="0" fontId="10" fillId="7" borderId="31" xfId="0" applyFont="1" applyFill="1" applyBorder="1" applyAlignment="1" applyProtection="1">
      <alignment vertical="center" wrapText="1"/>
      <protection locked="0"/>
    </xf>
    <xf numFmtId="0" fontId="10" fillId="7" borderId="0" xfId="0" applyFont="1" applyFill="1" applyAlignment="1" applyProtection="1">
      <alignment vertical="center" wrapText="1"/>
      <protection locked="0"/>
    </xf>
    <xf numFmtId="0" fontId="10" fillId="7" borderId="6" xfId="0" applyFont="1" applyFill="1" applyBorder="1" applyAlignment="1" applyProtection="1">
      <alignment horizontal="center" vertical="center" wrapText="1"/>
      <protection locked="0"/>
    </xf>
    <xf numFmtId="0" fontId="10" fillId="7" borderId="37" xfId="0" applyFont="1" applyFill="1" applyBorder="1" applyAlignment="1" applyProtection="1">
      <alignment horizontal="center" vertical="center" wrapText="1"/>
      <protection locked="0"/>
    </xf>
    <xf numFmtId="0" fontId="10" fillId="7" borderId="46"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0" fillId="7" borderId="82" xfId="0" applyFont="1" applyFill="1" applyBorder="1" applyAlignment="1" applyProtection="1">
      <alignment horizontal="center" vertical="center" wrapText="1"/>
      <protection locked="0"/>
    </xf>
    <xf numFmtId="0" fontId="7" fillId="7" borderId="84" xfId="0" applyFont="1" applyFill="1" applyBorder="1" applyAlignment="1" applyProtection="1">
      <alignment horizontal="center" vertical="center" wrapText="1"/>
      <protection locked="0"/>
    </xf>
    <xf numFmtId="0" fontId="10" fillId="7" borderId="47" xfId="0" applyFont="1" applyFill="1" applyBorder="1" applyAlignment="1" applyProtection="1">
      <alignment horizontal="center" vertical="center" wrapText="1"/>
      <protection locked="0"/>
    </xf>
    <xf numFmtId="0" fontId="10" fillId="7" borderId="70" xfId="0" applyFont="1" applyFill="1" applyBorder="1" applyAlignment="1" applyProtection="1">
      <alignment horizontal="center" vertical="center" wrapText="1"/>
      <protection locked="0"/>
    </xf>
    <xf numFmtId="0" fontId="10" fillId="7" borderId="71" xfId="0" applyFont="1" applyFill="1" applyBorder="1" applyAlignment="1" applyProtection="1">
      <alignment vertical="center" wrapText="1"/>
      <protection locked="0"/>
    </xf>
    <xf numFmtId="0" fontId="10" fillId="7" borderId="66" xfId="0" applyFont="1" applyFill="1" applyBorder="1" applyAlignment="1" applyProtection="1">
      <alignment horizontal="center" vertical="center" wrapText="1"/>
      <protection locked="0"/>
    </xf>
    <xf numFmtId="0" fontId="10" fillId="7" borderId="67" xfId="0" applyFont="1" applyFill="1" applyBorder="1" applyAlignment="1" applyProtection="1">
      <alignment vertical="center" wrapText="1"/>
      <protection locked="0"/>
    </xf>
    <xf numFmtId="0" fontId="10" fillId="7" borderId="75" xfId="0" applyFont="1" applyFill="1" applyBorder="1" applyAlignment="1" applyProtection="1">
      <alignment horizontal="center" vertical="center" wrapText="1"/>
      <protection locked="0"/>
    </xf>
    <xf numFmtId="0" fontId="10" fillId="7" borderId="76" xfId="0" applyFont="1" applyFill="1" applyBorder="1" applyAlignment="1" applyProtection="1">
      <alignment vertical="center" wrapText="1"/>
      <protection locked="0"/>
    </xf>
    <xf numFmtId="0" fontId="10" fillId="7" borderId="37" xfId="0" applyFont="1" applyFill="1" applyBorder="1" applyAlignment="1" applyProtection="1">
      <alignment horizontal="right" vertical="center" wrapText="1"/>
      <protection locked="0"/>
    </xf>
    <xf numFmtId="0" fontId="10" fillId="7" borderId="46" xfId="0" applyFont="1" applyFill="1" applyBorder="1" applyAlignment="1" applyProtection="1">
      <alignment horizontal="right" vertical="center" wrapText="1"/>
      <protection locked="0"/>
    </xf>
    <xf numFmtId="0" fontId="10" fillId="7" borderId="44" xfId="0" applyFont="1" applyFill="1" applyBorder="1" applyAlignment="1" applyProtection="1">
      <alignment horizontal="center" vertical="center" wrapText="1"/>
      <protection locked="0"/>
    </xf>
    <xf numFmtId="0" fontId="10" fillId="0" borderId="21" xfId="0" applyFont="1" applyBorder="1" applyAlignment="1">
      <alignment horizontal="left" vertical="center" wrapText="1"/>
    </xf>
    <xf numFmtId="0" fontId="10" fillId="0" borderId="28" xfId="0" applyFont="1" applyBorder="1" applyAlignment="1">
      <alignment horizontal="left" vertical="center" wrapText="1"/>
    </xf>
    <xf numFmtId="0" fontId="6"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center"/>
    </xf>
    <xf numFmtId="0" fontId="10" fillId="0" borderId="8" xfId="0" applyFont="1" applyBorder="1" applyAlignment="1">
      <alignment vertical="center" wrapText="1"/>
    </xf>
    <xf numFmtId="0" fontId="10" fillId="0" borderId="8" xfId="0" applyFont="1" applyBorder="1">
      <alignment vertical="center"/>
    </xf>
    <xf numFmtId="0" fontId="10" fillId="0" borderId="32" xfId="0" applyFont="1" applyBorder="1" applyAlignment="1">
      <alignment vertical="center" wrapText="1"/>
    </xf>
    <xf numFmtId="0" fontId="10" fillId="7" borderId="84" xfId="0" applyFont="1" applyFill="1" applyBorder="1" applyAlignment="1" applyProtection="1">
      <alignment horizontal="center" vertical="center" wrapText="1"/>
      <protection locked="0"/>
    </xf>
    <xf numFmtId="0" fontId="0" fillId="0" borderId="0" xfId="0" applyAlignment="1">
      <alignment horizontal="center" vertical="center"/>
    </xf>
    <xf numFmtId="0" fontId="26" fillId="0" borderId="0" xfId="0" applyFont="1">
      <alignment vertical="center"/>
    </xf>
    <xf numFmtId="0" fontId="28" fillId="0" borderId="0" xfId="0" applyFont="1">
      <alignment vertical="center"/>
    </xf>
    <xf numFmtId="0" fontId="10" fillId="0" borderId="101" xfId="0" applyFont="1" applyBorder="1" applyAlignment="1">
      <alignment horizontal="left" vertical="center"/>
    </xf>
    <xf numFmtId="0" fontId="15" fillId="0" borderId="26" xfId="0" applyFont="1" applyBorder="1" applyAlignment="1">
      <alignment horizontal="left" vertical="center" wrapText="1"/>
    </xf>
    <xf numFmtId="0" fontId="10" fillId="0" borderId="20" xfId="0" applyFont="1" applyBorder="1" applyAlignment="1">
      <alignment horizontal="left" vertical="center"/>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0" xfId="0" applyFont="1" applyBorder="1" applyAlignment="1">
      <alignment horizontal="left" vertical="center" wrapText="1"/>
    </xf>
    <xf numFmtId="0" fontId="16" fillId="0" borderId="0" xfId="0" applyFont="1" applyAlignment="1">
      <alignment horizontal="center" vertical="center" wrapText="1"/>
    </xf>
    <xf numFmtId="0" fontId="10" fillId="0" borderId="19" xfId="0" applyFont="1" applyBorder="1">
      <alignment vertical="center"/>
    </xf>
    <xf numFmtId="0" fontId="29" fillId="0" borderId="0" xfId="0" applyFont="1">
      <alignment vertical="center"/>
    </xf>
    <xf numFmtId="0" fontId="29" fillId="0" borderId="101" xfId="0" applyFont="1" applyBorder="1" applyAlignment="1">
      <alignment horizontal="center" vertical="center"/>
    </xf>
    <xf numFmtId="0" fontId="10" fillId="0" borderId="69" xfId="0" applyFont="1" applyBorder="1" applyAlignment="1">
      <alignment horizontal="left" vertical="center"/>
    </xf>
    <xf numFmtId="0" fontId="29" fillId="0" borderId="4" xfId="0" applyFont="1" applyBorder="1" applyAlignment="1">
      <alignment horizontal="center" vertical="center"/>
    </xf>
    <xf numFmtId="0" fontId="10" fillId="0" borderId="26" xfId="0" applyFont="1" applyBorder="1" applyAlignment="1">
      <alignment horizontal="left" vertical="center"/>
    </xf>
    <xf numFmtId="0" fontId="29" fillId="0" borderId="9" xfId="0" applyFont="1" applyBorder="1" applyAlignment="1">
      <alignment horizontal="center" vertical="center"/>
    </xf>
    <xf numFmtId="0" fontId="29" fillId="0" borderId="14" xfId="0" applyFont="1" applyBorder="1" applyAlignment="1">
      <alignment horizontal="center" vertical="center"/>
    </xf>
    <xf numFmtId="0" fontId="10" fillId="0" borderId="25" xfId="0" applyFont="1" applyBorder="1" applyAlignment="1">
      <alignment horizontal="left" vertical="center"/>
    </xf>
    <xf numFmtId="0" fontId="29" fillId="0" borderId="0" xfId="0" applyFont="1" applyAlignment="1">
      <alignment horizontal="center" vertical="center"/>
    </xf>
    <xf numFmtId="0" fontId="28" fillId="0" borderId="20" xfId="0" applyFont="1" applyBorder="1" applyAlignment="1">
      <alignment horizontal="left" vertical="center"/>
    </xf>
    <xf numFmtId="0" fontId="10" fillId="0" borderId="37" xfId="0" applyFont="1" applyBorder="1">
      <alignment vertical="center"/>
    </xf>
    <xf numFmtId="0" fontId="10" fillId="0" borderId="0" xfId="0" applyFont="1" applyAlignment="1"/>
    <xf numFmtId="0" fontId="10" fillId="0" borderId="25" xfId="0" applyFont="1" applyBorder="1" applyAlignment="1">
      <alignment vertical="center" wrapText="1"/>
    </xf>
    <xf numFmtId="0" fontId="13" fillId="0" borderId="15" xfId="0" applyFont="1" applyBorder="1" applyAlignment="1">
      <alignment horizontal="left" vertical="center" wrapText="1"/>
    </xf>
    <xf numFmtId="0" fontId="29" fillId="0" borderId="64" xfId="0" applyFont="1" applyBorder="1" applyAlignment="1">
      <alignment horizontal="center" vertical="center"/>
    </xf>
    <xf numFmtId="0" fontId="10" fillId="0" borderId="15" xfId="0" applyFont="1" applyBorder="1" applyAlignment="1">
      <alignment horizontal="left" vertical="center" wrapText="1"/>
    </xf>
    <xf numFmtId="0" fontId="10" fillId="0" borderId="69" xfId="0" applyFont="1" applyBorder="1" applyAlignment="1">
      <alignment horizontal="left" vertical="center" wrapText="1"/>
    </xf>
    <xf numFmtId="0" fontId="29" fillId="0" borderId="73" xfId="0" applyFont="1" applyBorder="1" applyAlignment="1">
      <alignment horizontal="center" vertical="center"/>
    </xf>
    <xf numFmtId="0" fontId="10" fillId="0" borderId="69" xfId="0" applyFont="1" applyBorder="1" applyAlignment="1">
      <alignment horizontal="left" vertical="center" shrinkToFit="1"/>
    </xf>
    <xf numFmtId="0" fontId="10" fillId="0" borderId="20" xfId="0" applyFont="1" applyBorder="1" applyAlignment="1">
      <alignment horizontal="left" vertical="center" shrinkToFit="1"/>
    </xf>
    <xf numFmtId="0" fontId="10" fillId="0" borderId="25" xfId="0" applyFont="1" applyBorder="1" applyAlignment="1">
      <alignment horizontal="left" vertical="center" shrinkToFit="1"/>
    </xf>
    <xf numFmtId="178" fontId="10" fillId="7" borderId="0" xfId="0" applyNumberFormat="1" applyFont="1" applyFill="1" applyProtection="1">
      <alignment vertical="center"/>
      <protection locked="0"/>
    </xf>
    <xf numFmtId="0" fontId="31" fillId="0" borderId="0" xfId="0" applyFont="1" applyAlignment="1">
      <alignment horizontal="center" vertical="center"/>
    </xf>
    <xf numFmtId="0" fontId="32" fillId="0" borderId="0" xfId="0" applyFont="1">
      <alignment vertical="center"/>
    </xf>
    <xf numFmtId="0" fontId="15" fillId="0" borderId="17" xfId="0" applyFont="1" applyBorder="1" applyAlignment="1">
      <alignment horizontal="center" vertical="center" wrapText="1"/>
    </xf>
    <xf numFmtId="0" fontId="10" fillId="8" borderId="5" xfId="0" applyFont="1" applyFill="1" applyBorder="1" applyAlignment="1" applyProtection="1">
      <alignment horizontal="center" vertical="center" wrapText="1"/>
      <protection locked="0"/>
    </xf>
    <xf numFmtId="0" fontId="10" fillId="8" borderId="20" xfId="0" applyFont="1" applyFill="1" applyBorder="1" applyAlignment="1" applyProtection="1">
      <alignment horizontal="center" vertical="center"/>
      <protection locked="0"/>
    </xf>
    <xf numFmtId="0" fontId="10" fillId="8" borderId="10" xfId="0" applyFont="1" applyFill="1" applyBorder="1" applyAlignment="1" applyProtection="1">
      <alignment horizontal="center" vertical="center"/>
      <protection locked="0"/>
    </xf>
    <xf numFmtId="0" fontId="10" fillId="8" borderId="25" xfId="0" applyFont="1" applyFill="1" applyBorder="1" applyAlignment="1" applyProtection="1">
      <alignment horizontal="center" vertical="center"/>
      <protection locked="0"/>
    </xf>
    <xf numFmtId="0" fontId="10" fillId="3" borderId="20" xfId="0" applyFont="1" applyFill="1" applyBorder="1" applyAlignment="1">
      <alignment horizontal="center" vertical="center"/>
    </xf>
    <xf numFmtId="0" fontId="10" fillId="3" borderId="25" xfId="0" applyFont="1" applyFill="1" applyBorder="1" applyAlignment="1">
      <alignment horizontal="center" vertical="center"/>
    </xf>
    <xf numFmtId="0" fontId="10" fillId="0" borderId="0" xfId="0" applyFont="1" applyAlignment="1">
      <alignment horizontal="center"/>
    </xf>
    <xf numFmtId="0" fontId="10" fillId="0" borderId="51" xfId="0" applyFont="1" applyBorder="1" applyAlignment="1">
      <alignment horizontal="center" vertical="center"/>
    </xf>
    <xf numFmtId="0" fontId="10" fillId="3" borderId="54" xfId="0" applyFont="1" applyFill="1" applyBorder="1" applyAlignment="1">
      <alignment horizontal="center" vertical="center"/>
    </xf>
    <xf numFmtId="0" fontId="10" fillId="3" borderId="10" xfId="0" applyFont="1" applyFill="1" applyBorder="1" applyAlignment="1">
      <alignment horizontal="center" vertical="center"/>
    </xf>
    <xf numFmtId="0" fontId="10" fillId="0" borderId="57" xfId="0" applyFont="1" applyBorder="1" applyAlignment="1">
      <alignment horizontal="center" vertical="center"/>
    </xf>
    <xf numFmtId="0" fontId="10" fillId="3" borderId="29" xfId="0" applyFont="1" applyFill="1" applyBorder="1" applyAlignment="1">
      <alignment horizontal="center" vertical="center"/>
    </xf>
    <xf numFmtId="0" fontId="10" fillId="0" borderId="20" xfId="0" applyFont="1" applyBorder="1" applyAlignment="1">
      <alignment horizontal="center" vertical="center"/>
    </xf>
    <xf numFmtId="0" fontId="10" fillId="0" borderId="26" xfId="0" applyFont="1" applyBorder="1" applyAlignment="1">
      <alignment horizontal="center" vertical="center"/>
    </xf>
    <xf numFmtId="0" fontId="10" fillId="0" borderId="29" xfId="0" applyFont="1" applyBorder="1" applyAlignment="1">
      <alignment horizontal="center" vertical="center"/>
    </xf>
    <xf numFmtId="0" fontId="10" fillId="3" borderId="69" xfId="0" applyFont="1" applyFill="1" applyBorder="1" applyAlignment="1">
      <alignment horizontal="center" vertical="center"/>
    </xf>
    <xf numFmtId="56" fontId="7" fillId="0" borderId="0" xfId="0" quotePrefix="1" applyNumberFormat="1" applyFont="1">
      <alignment vertical="center"/>
    </xf>
    <xf numFmtId="0" fontId="15" fillId="0" borderId="19" xfId="0" applyFont="1" applyBorder="1" applyAlignment="1">
      <alignment horizontal="center" vertical="center" wrapText="1"/>
    </xf>
    <xf numFmtId="0" fontId="13" fillId="0" borderId="69" xfId="0" applyFont="1" applyBorder="1" applyAlignment="1">
      <alignment horizontal="center" vertical="center"/>
    </xf>
    <xf numFmtId="0" fontId="13" fillId="0" borderId="74" xfId="0" applyFont="1" applyBorder="1" applyAlignment="1">
      <alignment horizontal="center" vertical="center"/>
    </xf>
    <xf numFmtId="0" fontId="13" fillId="0" borderId="78" xfId="0" applyFont="1" applyBorder="1" applyAlignment="1">
      <alignment horizontal="center" vertical="center"/>
    </xf>
    <xf numFmtId="0" fontId="10" fillId="0" borderId="19" xfId="0" applyFont="1" applyBorder="1" applyAlignment="1">
      <alignment horizontal="left" vertical="center"/>
    </xf>
    <xf numFmtId="0" fontId="10" fillId="0" borderId="37" xfId="0" applyFont="1" applyBorder="1" applyAlignment="1">
      <alignment horizontal="center" vertical="center"/>
    </xf>
    <xf numFmtId="0" fontId="10" fillId="6" borderId="19" xfId="0" applyFont="1" applyFill="1" applyBorder="1">
      <alignment vertical="center"/>
    </xf>
    <xf numFmtId="0" fontId="10" fillId="6" borderId="0" xfId="0" applyFont="1" applyFill="1">
      <alignment vertical="center"/>
    </xf>
    <xf numFmtId="0" fontId="10" fillId="0" borderId="41" xfId="0" applyFont="1" applyBorder="1" applyAlignment="1">
      <alignment vertical="center" wrapText="1"/>
    </xf>
    <xf numFmtId="0" fontId="7" fillId="0" borderId="16" xfId="0" applyFont="1" applyBorder="1">
      <alignment vertical="center"/>
    </xf>
    <xf numFmtId="0" fontId="10" fillId="0" borderId="106" xfId="0" applyFont="1" applyBorder="1" applyAlignment="1">
      <alignment horizontal="center" vertical="center" wrapText="1"/>
    </xf>
    <xf numFmtId="0" fontId="10" fillId="0" borderId="106" xfId="0" applyFont="1" applyBorder="1" applyAlignment="1">
      <alignment horizontal="center" vertical="center"/>
    </xf>
    <xf numFmtId="0" fontId="10" fillId="0" borderId="7" xfId="0" applyFont="1" applyBorder="1" applyAlignment="1">
      <alignment horizontal="right" vertical="center" wrapText="1"/>
    </xf>
    <xf numFmtId="0" fontId="10" fillId="0" borderId="56" xfId="0" applyFont="1" applyBorder="1" applyAlignment="1">
      <alignment horizontal="center" vertical="center" wrapText="1"/>
    </xf>
    <xf numFmtId="0" fontId="33" fillId="0" borderId="99" xfId="0" applyFont="1" applyBorder="1">
      <alignment vertical="center"/>
    </xf>
    <xf numFmtId="0" fontId="14" fillId="0" borderId="0" xfId="0" applyFont="1">
      <alignment vertical="center"/>
    </xf>
    <xf numFmtId="49" fontId="15" fillId="7" borderId="21" xfId="0" applyNumberFormat="1" applyFont="1" applyFill="1" applyBorder="1" applyAlignment="1" applyProtection="1">
      <alignment horizontal="center" vertical="center" wrapText="1"/>
      <protection locked="0"/>
    </xf>
    <xf numFmtId="49" fontId="15" fillId="7" borderId="90" xfId="0" applyNumberFormat="1" applyFont="1" applyFill="1" applyBorder="1" applyAlignment="1" applyProtection="1">
      <alignment horizontal="center" vertical="center" wrapText="1"/>
      <protection locked="0"/>
    </xf>
    <xf numFmtId="0" fontId="13" fillId="0" borderId="0" xfId="0" applyFont="1">
      <alignment vertical="center"/>
    </xf>
    <xf numFmtId="0" fontId="31" fillId="0" borderId="0" xfId="0" applyFont="1">
      <alignment vertical="center"/>
    </xf>
    <xf numFmtId="0" fontId="9" fillId="0" borderId="7" xfId="0" applyFont="1" applyBorder="1" applyAlignment="1">
      <alignment horizontal="center" vertical="center"/>
    </xf>
    <xf numFmtId="0" fontId="9" fillId="0" borderId="7" xfId="0" applyFont="1" applyBorder="1">
      <alignment vertical="center"/>
    </xf>
    <xf numFmtId="0" fontId="0" fillId="0" borderId="9" xfId="0" applyBorder="1">
      <alignment vertical="center"/>
    </xf>
    <xf numFmtId="0" fontId="29" fillId="0" borderId="100" xfId="0" applyFont="1" applyBorder="1">
      <alignment vertical="center"/>
    </xf>
    <xf numFmtId="0" fontId="29" fillId="0" borderId="22" xfId="0" applyFont="1" applyBorder="1" applyAlignment="1">
      <alignment horizontal="center" vertical="center"/>
    </xf>
    <xf numFmtId="0" fontId="15" fillId="0" borderId="29" xfId="0" applyFont="1" applyBorder="1" applyAlignment="1">
      <alignment horizontal="left" vertical="center" wrapText="1"/>
    </xf>
    <xf numFmtId="0" fontId="10" fillId="0" borderId="29" xfId="0" applyFont="1" applyBorder="1" applyAlignment="1">
      <alignment horizontal="left" vertical="center"/>
    </xf>
    <xf numFmtId="0" fontId="9" fillId="7" borderId="7" xfId="0" applyFont="1" applyFill="1" applyBorder="1" applyProtection="1">
      <alignment vertical="center"/>
      <protection locked="0"/>
    </xf>
    <xf numFmtId="0" fontId="9" fillId="7" borderId="40" xfId="0" applyFont="1" applyFill="1" applyBorder="1" applyAlignment="1" applyProtection="1">
      <alignment horizontal="center" vertical="center"/>
      <protection locked="0"/>
    </xf>
    <xf numFmtId="0" fontId="10" fillId="7" borderId="67" xfId="0" applyFont="1" applyFill="1" applyBorder="1" applyAlignment="1" applyProtection="1">
      <alignment horizontal="center" vertical="center" wrapText="1"/>
      <protection locked="0"/>
    </xf>
    <xf numFmtId="0" fontId="10" fillId="7" borderId="76" xfId="0" applyFont="1" applyFill="1" applyBorder="1" applyAlignment="1" applyProtection="1">
      <alignment horizontal="center" vertical="center" wrapText="1"/>
      <protection locked="0"/>
    </xf>
    <xf numFmtId="0" fontId="7" fillId="5" borderId="45" xfId="0" applyFont="1" applyFill="1" applyBorder="1" applyAlignment="1">
      <alignment horizontal="left" vertical="center" wrapText="1"/>
    </xf>
    <xf numFmtId="0" fontId="7" fillId="5" borderId="60" xfId="0" applyFont="1" applyFill="1" applyBorder="1" applyAlignment="1">
      <alignment horizontal="left" vertical="center" wrapText="1"/>
    </xf>
    <xf numFmtId="0" fontId="34" fillId="0" borderId="100" xfId="0" applyFont="1" applyBorder="1" applyAlignment="1">
      <alignment horizontal="center" vertical="center"/>
    </xf>
    <xf numFmtId="0" fontId="34" fillId="0" borderId="100" xfId="0" applyFont="1" applyBorder="1">
      <alignment vertical="center"/>
    </xf>
    <xf numFmtId="0" fontId="34" fillId="0" borderId="103" xfId="0" applyFont="1" applyBorder="1">
      <alignment vertical="center"/>
    </xf>
    <xf numFmtId="0" fontId="34" fillId="0" borderId="18" xfId="0" applyFont="1" applyBorder="1">
      <alignment vertical="center"/>
    </xf>
    <xf numFmtId="0" fontId="34" fillId="0" borderId="23" xfId="0" applyFont="1" applyBorder="1">
      <alignment vertical="center"/>
    </xf>
    <xf numFmtId="0" fontId="34" fillId="0" borderId="102" xfId="0" applyFont="1" applyBorder="1">
      <alignment vertical="center"/>
    </xf>
    <xf numFmtId="0" fontId="34" fillId="0" borderId="18" xfId="0" applyFont="1" applyBorder="1" applyAlignment="1">
      <alignment horizontal="center" vertical="center"/>
    </xf>
    <xf numFmtId="0" fontId="34" fillId="0" borderId="23" xfId="0" applyFont="1" applyBorder="1" applyAlignment="1">
      <alignment horizontal="center" vertical="center"/>
    </xf>
    <xf numFmtId="0" fontId="34" fillId="0" borderId="107" xfId="0" applyFont="1" applyBorder="1" applyAlignment="1">
      <alignment horizontal="center" vertical="center"/>
    </xf>
    <xf numFmtId="0" fontId="34" fillId="0" borderId="102" xfId="0" applyFont="1" applyBorder="1" applyAlignment="1">
      <alignment horizontal="center" vertical="center"/>
    </xf>
    <xf numFmtId="0" fontId="34" fillId="0" borderId="107" xfId="0" applyFont="1" applyBorder="1" applyAlignment="1">
      <alignment horizontal="center" vertical="center" wrapText="1"/>
    </xf>
    <xf numFmtId="0" fontId="35" fillId="0" borderId="5" xfId="0" applyFont="1" applyBorder="1" applyAlignment="1">
      <alignment vertical="center" wrapText="1" shrinkToFit="1"/>
    </xf>
    <xf numFmtId="0" fontId="10" fillId="0" borderId="48" xfId="0" applyFont="1" applyBorder="1" applyAlignment="1">
      <alignment vertical="center" wrapText="1"/>
    </xf>
    <xf numFmtId="0" fontId="10" fillId="9" borderId="37" xfId="0" applyFont="1" applyFill="1" applyBorder="1" applyAlignment="1" applyProtection="1">
      <alignment horizontal="center" vertical="center" wrapText="1"/>
      <protection locked="0"/>
    </xf>
    <xf numFmtId="0" fontId="10" fillId="9" borderId="46" xfId="0" applyFont="1" applyFill="1" applyBorder="1" applyAlignment="1" applyProtection="1">
      <alignment horizontal="center" vertical="center" wrapText="1"/>
      <protection locked="0"/>
    </xf>
    <xf numFmtId="0" fontId="10" fillId="0" borderId="36" xfId="0" applyFont="1" applyBorder="1" applyAlignment="1">
      <alignment horizontal="left" vertical="center" wrapText="1"/>
    </xf>
    <xf numFmtId="0" fontId="10" fillId="0" borderId="10" xfId="0" applyFont="1" applyBorder="1" applyAlignment="1">
      <alignment horizontal="left" vertical="center" wrapText="1"/>
    </xf>
    <xf numFmtId="0" fontId="10" fillId="0" borderId="29" xfId="0" applyFont="1" applyBorder="1" applyAlignment="1">
      <alignment horizontal="left" vertical="center" wrapText="1"/>
    </xf>
    <xf numFmtId="0" fontId="34" fillId="0" borderId="102" xfId="0" applyFont="1" applyBorder="1" applyAlignment="1">
      <alignment horizontal="center" vertical="center"/>
    </xf>
    <xf numFmtId="0" fontId="34" fillId="0" borderId="23" xfId="0" applyFont="1" applyBorder="1" applyAlignment="1">
      <alignment horizontal="center" vertical="center"/>
    </xf>
    <xf numFmtId="0" fontId="10" fillId="0" borderId="26" xfId="0" applyFont="1" applyBorder="1" applyAlignment="1">
      <alignment horizontal="left" vertical="center" wrapText="1"/>
    </xf>
    <xf numFmtId="0" fontId="10" fillId="0" borderId="25" xfId="0" applyFont="1" applyBorder="1" applyAlignment="1">
      <alignment horizontal="left" vertical="center" wrapText="1"/>
    </xf>
    <xf numFmtId="0" fontId="29" fillId="0" borderId="4" xfId="0" applyFont="1" applyBorder="1" applyAlignment="1">
      <alignment horizontal="center" vertical="center"/>
    </xf>
    <xf numFmtId="0" fontId="29" fillId="0" borderId="14" xfId="0" applyFont="1" applyBorder="1" applyAlignment="1">
      <alignment horizontal="center" vertical="center"/>
    </xf>
    <xf numFmtId="0" fontId="34" fillId="0" borderId="18" xfId="0" applyFont="1" applyBorder="1" applyAlignment="1">
      <alignment horizontal="center" vertical="center"/>
    </xf>
    <xf numFmtId="0" fontId="10" fillId="0" borderId="20" xfId="0" applyFont="1" applyBorder="1" applyAlignment="1">
      <alignment horizontal="left" vertical="center" wrapText="1"/>
    </xf>
    <xf numFmtId="0" fontId="29" fillId="0" borderId="9" xfId="0" applyFont="1" applyBorder="1" applyAlignment="1">
      <alignment horizontal="center" vertical="center"/>
    </xf>
    <xf numFmtId="0" fontId="29" fillId="0" borderId="34" xfId="0" applyFont="1" applyBorder="1" applyAlignment="1">
      <alignment horizontal="center" vertical="center"/>
    </xf>
    <xf numFmtId="0" fontId="29" fillId="0" borderId="16" xfId="0" applyFont="1" applyBorder="1" applyAlignment="1">
      <alignment horizontal="center" vertical="center"/>
    </xf>
    <xf numFmtId="0" fontId="29" fillId="0" borderId="22" xfId="0" applyFont="1" applyBorder="1" applyAlignment="1">
      <alignment horizontal="center" vertical="center"/>
    </xf>
    <xf numFmtId="0" fontId="34" fillId="0" borderId="105" xfId="0" applyFont="1" applyBorder="1" applyAlignment="1">
      <alignment horizontal="center" vertical="center"/>
    </xf>
    <xf numFmtId="0" fontId="34" fillId="0" borderId="107" xfId="0" applyFont="1" applyBorder="1" applyAlignment="1">
      <alignment horizontal="center" vertical="center"/>
    </xf>
    <xf numFmtId="0" fontId="10" fillId="0" borderId="15" xfId="0" applyFont="1" applyBorder="1" applyAlignment="1">
      <alignment horizontal="left" vertical="center" wrapText="1"/>
    </xf>
    <xf numFmtId="0" fontId="29" fillId="0" borderId="64" xfId="0" applyFont="1" applyBorder="1" applyAlignment="1">
      <alignment horizontal="center" vertical="center"/>
    </xf>
    <xf numFmtId="0" fontId="34" fillId="0" borderId="106" xfId="0" applyFont="1" applyBorder="1" applyAlignment="1">
      <alignment horizontal="center" vertical="center"/>
    </xf>
    <xf numFmtId="0" fontId="34" fillId="0" borderId="104" xfId="0" applyFont="1" applyBorder="1" applyAlignment="1">
      <alignment horizontal="center" vertical="center"/>
    </xf>
    <xf numFmtId="0" fontId="29" fillId="0" borderId="60" xfId="0" applyFont="1" applyBorder="1" applyAlignment="1">
      <alignment horizontal="center" vertical="center"/>
    </xf>
    <xf numFmtId="0" fontId="10" fillId="0" borderId="5" xfId="0" applyFont="1" applyBorder="1" applyAlignment="1">
      <alignment horizontal="left" vertical="center" wrapText="1"/>
    </xf>
    <xf numFmtId="0" fontId="34" fillId="0" borderId="103" xfId="0" applyFont="1" applyBorder="1" applyAlignment="1">
      <alignment horizontal="center" vertical="center"/>
    </xf>
    <xf numFmtId="0" fontId="30" fillId="0" borderId="36" xfId="0" applyFont="1" applyBorder="1" applyAlignment="1">
      <alignment horizontal="left" vertical="center" wrapText="1"/>
    </xf>
    <xf numFmtId="0" fontId="30" fillId="0" borderId="29" xfId="0" applyFont="1" applyBorder="1" applyAlignment="1">
      <alignment horizontal="left" vertical="center" wrapText="1"/>
    </xf>
    <xf numFmtId="0" fontId="10" fillId="0" borderId="21"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29" fillId="0" borderId="34"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0" xfId="0" applyFont="1" applyAlignment="1">
      <alignment horizontal="center" vertical="center"/>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42"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10" fillId="0" borderId="56" xfId="0" applyFont="1" applyBorder="1" applyAlignment="1">
      <alignment horizontal="left" vertical="center" wrapText="1"/>
    </xf>
    <xf numFmtId="0" fontId="10" fillId="0" borderId="58" xfId="0" applyFont="1" applyBorder="1" applyAlignment="1">
      <alignment horizontal="left" vertical="center" wrapText="1"/>
    </xf>
    <xf numFmtId="0" fontId="10" fillId="0" borderId="53" xfId="0" applyFont="1" applyBorder="1" applyAlignment="1">
      <alignment horizontal="left" vertical="center" wrapText="1"/>
    </xf>
    <xf numFmtId="0" fontId="10" fillId="0" borderId="88" xfId="0" applyFont="1" applyBorder="1" applyAlignment="1">
      <alignment horizontal="left" vertical="center" wrapText="1"/>
    </xf>
    <xf numFmtId="0" fontId="10" fillId="7" borderId="52" xfId="0" applyFont="1" applyFill="1" applyBorder="1" applyAlignment="1" applyProtection="1">
      <alignment horizontal="right" vertical="center" wrapText="1"/>
      <protection locked="0"/>
    </xf>
    <xf numFmtId="0" fontId="10" fillId="7" borderId="53" xfId="0" applyFont="1" applyFill="1" applyBorder="1" applyAlignment="1" applyProtection="1">
      <alignment horizontal="right" vertical="center" wrapText="1"/>
      <protection locked="0"/>
    </xf>
    <xf numFmtId="0" fontId="10" fillId="0" borderId="90" xfId="0" applyFont="1" applyBorder="1" applyAlignment="1">
      <alignment horizontal="right"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7" borderId="7"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center" vertical="center" wrapText="1"/>
      <protection locked="0"/>
    </xf>
    <xf numFmtId="0" fontId="13" fillId="7" borderId="43" xfId="0" applyFont="1" applyFill="1" applyBorder="1" applyAlignment="1" applyProtection="1">
      <alignment horizontal="center" vertical="center" wrapText="1"/>
      <protection locked="0"/>
    </xf>
    <xf numFmtId="0" fontId="13" fillId="7" borderId="21" xfId="0" applyFont="1" applyFill="1" applyBorder="1" applyAlignment="1" applyProtection="1">
      <alignment horizontal="center" vertical="center" wrapText="1"/>
      <protection locked="0"/>
    </xf>
    <xf numFmtId="0" fontId="13" fillId="7" borderId="39" xfId="0" applyFont="1" applyFill="1" applyBorder="1" applyAlignment="1" applyProtection="1">
      <alignment horizontal="center" vertical="center" wrapText="1"/>
      <protection locked="0"/>
    </xf>
    <xf numFmtId="0" fontId="13" fillId="7" borderId="21" xfId="0" applyFont="1" applyFill="1" applyBorder="1" applyAlignment="1" applyProtection="1">
      <alignment horizontal="center" vertical="center"/>
      <protection locked="0"/>
    </xf>
    <xf numFmtId="0" fontId="13" fillId="7" borderId="27" xfId="0" applyFont="1" applyFill="1" applyBorder="1" applyAlignment="1" applyProtection="1">
      <alignment horizontal="center" vertical="center" wrapText="1"/>
      <protection locked="0"/>
    </xf>
    <xf numFmtId="0" fontId="10" fillId="3" borderId="36"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29" xfId="0" applyFont="1" applyFill="1" applyBorder="1" applyAlignment="1">
      <alignment horizontal="center" vertical="center"/>
    </xf>
    <xf numFmtId="0" fontId="10" fillId="0" borderId="36" xfId="0" applyFont="1" applyBorder="1" applyAlignment="1">
      <alignment horizontal="center" vertical="center"/>
    </xf>
    <xf numFmtId="0" fontId="10" fillId="0" borderId="10" xfId="0" applyFont="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7" borderId="6" xfId="0" applyFont="1" applyFill="1" applyBorder="1" applyAlignment="1" applyProtection="1">
      <alignment horizontal="right" vertical="center" wrapText="1"/>
      <protection locked="0"/>
    </xf>
    <xf numFmtId="0" fontId="7" fillId="7" borderId="7" xfId="0" applyFont="1" applyFill="1" applyBorder="1" applyAlignment="1" applyProtection="1">
      <alignment horizontal="right" vertical="center" wrapText="1"/>
      <protection locked="0"/>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0" borderId="31" xfId="0" applyFont="1" applyBorder="1" applyAlignment="1">
      <alignment horizontal="left" vertical="center" wrapText="1"/>
    </xf>
    <xf numFmtId="0" fontId="10" fillId="0" borderId="34" xfId="0" applyFont="1" applyBorder="1" applyAlignment="1">
      <alignment horizontal="left" vertical="center" wrapText="1"/>
    </xf>
    <xf numFmtId="0" fontId="10" fillId="7" borderId="31" xfId="0" applyFont="1" applyFill="1" applyBorder="1" applyAlignment="1" applyProtection="1">
      <alignment horizontal="right" vertical="center" wrapText="1"/>
      <protection locked="0"/>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5" fillId="0" borderId="36" xfId="0" applyFont="1" applyBorder="1" applyAlignment="1">
      <alignment horizontal="left" vertical="center" wrapText="1"/>
    </xf>
    <xf numFmtId="0" fontId="15" fillId="0" borderId="29" xfId="0" applyFont="1" applyBorder="1" applyAlignment="1">
      <alignment horizontal="left"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10" fillId="0" borderId="90" xfId="0" applyFont="1" applyBorder="1" applyAlignment="1">
      <alignment horizontal="left" vertical="center" wrapText="1"/>
    </xf>
    <xf numFmtId="0" fontId="10" fillId="0" borderId="91" xfId="0" applyFont="1" applyBorder="1" applyAlignment="1">
      <alignment horizontal="left" vertical="center" wrapText="1"/>
    </xf>
    <xf numFmtId="0" fontId="10" fillId="7" borderId="90" xfId="0" applyFont="1" applyFill="1" applyBorder="1" applyAlignment="1" applyProtection="1">
      <alignment horizontal="right" vertical="center" wrapText="1"/>
      <protection locked="0"/>
    </xf>
    <xf numFmtId="0" fontId="7" fillId="7" borderId="7" xfId="0" applyFont="1" applyFill="1" applyBorder="1" applyAlignment="1" applyProtection="1">
      <alignment vertical="center" wrapText="1"/>
      <protection locked="0"/>
    </xf>
    <xf numFmtId="0" fontId="7" fillId="7" borderId="9" xfId="0" applyFont="1" applyFill="1" applyBorder="1" applyAlignment="1" applyProtection="1">
      <alignment vertical="center" wrapText="1"/>
      <protection locked="0"/>
    </xf>
    <xf numFmtId="0" fontId="7" fillId="7" borderId="6" xfId="0" applyFont="1" applyFill="1" applyBorder="1" applyAlignment="1" applyProtection="1">
      <alignment horizontal="right" vertical="center"/>
      <protection locked="0"/>
    </xf>
    <xf numFmtId="0" fontId="7" fillId="7" borderId="7" xfId="0" applyFont="1" applyFill="1" applyBorder="1" applyAlignment="1" applyProtection="1">
      <alignment horizontal="right" vertical="center"/>
      <protection locked="0"/>
    </xf>
    <xf numFmtId="0" fontId="7" fillId="7" borderId="7" xfId="0" applyFont="1" applyFill="1" applyBorder="1" applyAlignment="1" applyProtection="1">
      <alignment horizontal="right" vertical="center" indent="1"/>
      <protection locked="0"/>
    </xf>
    <xf numFmtId="49" fontId="10" fillId="7" borderId="7" xfId="0" applyNumberFormat="1" applyFont="1" applyFill="1" applyBorder="1" applyAlignment="1" applyProtection="1">
      <alignment horizontal="right" vertical="center"/>
      <protection locked="0"/>
    </xf>
    <xf numFmtId="0" fontId="10" fillId="0" borderId="7" xfId="0" applyFont="1" applyBorder="1" applyAlignment="1">
      <alignment horizontal="right" vertical="center" wrapText="1"/>
    </xf>
    <xf numFmtId="0" fontId="27" fillId="7" borderId="44" xfId="0" applyFont="1" applyFill="1" applyBorder="1" applyAlignment="1" applyProtection="1">
      <alignment horizontal="center" vertical="center" wrapText="1"/>
      <protection locked="0"/>
    </xf>
    <xf numFmtId="0" fontId="27" fillId="7" borderId="45" xfId="0" applyFont="1" applyFill="1" applyBorder="1" applyAlignment="1" applyProtection="1">
      <alignment horizontal="center" vertical="center"/>
      <protection locked="0"/>
    </xf>
    <xf numFmtId="0" fontId="27" fillId="7" borderId="60" xfId="0" applyFont="1" applyFill="1" applyBorder="1" applyAlignment="1" applyProtection="1">
      <alignment horizontal="center" vertical="center"/>
      <protection locked="0"/>
    </xf>
    <xf numFmtId="0" fontId="27" fillId="7" borderId="37" xfId="0" applyFont="1" applyFill="1" applyBorder="1" applyAlignment="1" applyProtection="1">
      <alignment horizontal="center" vertical="center"/>
      <protection locked="0"/>
    </xf>
    <xf numFmtId="0" fontId="27" fillId="7" borderId="0" xfId="0" applyFont="1" applyFill="1" applyAlignment="1" applyProtection="1">
      <alignment horizontal="center" vertical="center"/>
      <protection locked="0"/>
    </xf>
    <xf numFmtId="0" fontId="27" fillId="7" borderId="16" xfId="0" applyFont="1" applyFill="1" applyBorder="1" applyAlignment="1" applyProtection="1">
      <alignment horizontal="center" vertical="center"/>
      <protection locked="0"/>
    </xf>
    <xf numFmtId="0" fontId="27" fillId="7" borderId="46" xfId="0" applyFont="1" applyFill="1" applyBorder="1" applyAlignment="1" applyProtection="1">
      <alignment horizontal="center" vertical="center"/>
      <protection locked="0"/>
    </xf>
    <xf numFmtId="0" fontId="27" fillId="7" borderId="47" xfId="0" applyFont="1" applyFill="1" applyBorder="1" applyAlignment="1" applyProtection="1">
      <alignment horizontal="center" vertical="center"/>
      <protection locked="0"/>
    </xf>
    <xf numFmtId="0" fontId="27" fillId="7" borderId="64" xfId="0" applyFont="1" applyFill="1" applyBorder="1" applyAlignment="1" applyProtection="1">
      <alignment horizontal="center" vertical="center"/>
      <protection locked="0"/>
    </xf>
    <xf numFmtId="56" fontId="9" fillId="0" borderId="0" xfId="0" quotePrefix="1" applyNumberFormat="1"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7" fillId="0" borderId="40" xfId="0" applyFont="1" applyBorder="1" applyAlignment="1">
      <alignment horizontal="right" vertical="center"/>
    </xf>
    <xf numFmtId="0" fontId="7" fillId="0" borderId="7" xfId="0" applyFont="1" applyBorder="1" applyAlignment="1">
      <alignment horizontal="right" vertical="center"/>
    </xf>
    <xf numFmtId="0" fontId="7" fillId="0" borderId="9" xfId="0" applyFont="1" applyBorder="1" applyAlignment="1">
      <alignment horizontal="right" vertical="center"/>
    </xf>
    <xf numFmtId="0" fontId="10" fillId="0" borderId="40" xfId="0" applyFont="1" applyBorder="1" applyAlignment="1">
      <alignment horizontal="center" vertical="center" wrapText="1"/>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7" fillId="0" borderId="65" xfId="0" applyFont="1" applyBorder="1" applyAlignment="1">
      <alignment horizontal="right" vertical="center"/>
    </xf>
    <xf numFmtId="0" fontId="7" fillId="0" borderId="12" xfId="0" applyFont="1" applyBorder="1" applyAlignment="1">
      <alignment horizontal="right" vertical="center"/>
    </xf>
    <xf numFmtId="0" fontId="7" fillId="0" borderId="14" xfId="0" applyFont="1" applyBorder="1" applyAlignment="1">
      <alignment horizontal="right" vertical="center"/>
    </xf>
    <xf numFmtId="0" fontId="10" fillId="0" borderId="80" xfId="0" applyFont="1" applyBorder="1" applyAlignment="1">
      <alignment horizontal="center" vertical="center" wrapText="1"/>
    </xf>
    <xf numFmtId="0" fontId="10" fillId="0" borderId="64" xfId="0" applyFont="1" applyBorder="1" applyAlignment="1">
      <alignment horizontal="center" vertical="center" wrapText="1"/>
    </xf>
    <xf numFmtId="0" fontId="7" fillId="0" borderId="80" xfId="0" applyFont="1" applyBorder="1" applyAlignment="1">
      <alignment horizontal="center" vertical="center"/>
    </xf>
    <xf numFmtId="0" fontId="7" fillId="0" borderId="47" xfId="0" applyFont="1" applyBorder="1" applyAlignment="1">
      <alignment horizontal="center" vertical="center"/>
    </xf>
    <xf numFmtId="0" fontId="7" fillId="0" borderId="59" xfId="0" applyFont="1" applyBorder="1" applyAlignment="1">
      <alignment horizontal="center" vertical="center"/>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3" xfId="0" applyFont="1" applyBorder="1" applyAlignment="1">
      <alignment horizontal="center" vertical="center" wrapText="1"/>
    </xf>
    <xf numFmtId="0" fontId="7" fillId="0" borderId="79" xfId="0" applyFont="1" applyBorder="1" applyAlignment="1">
      <alignment horizontal="right" vertical="center"/>
    </xf>
    <xf numFmtId="0" fontId="7" fillId="0" borderId="71" xfId="0" applyFont="1" applyBorder="1" applyAlignment="1">
      <alignment horizontal="right" vertical="center"/>
    </xf>
    <xf numFmtId="0" fontId="7" fillId="0" borderId="73" xfId="0" applyFont="1" applyBorder="1" applyAlignment="1">
      <alignment horizontal="right" vertical="center"/>
    </xf>
    <xf numFmtId="0" fontId="10" fillId="0" borderId="79" xfId="0" applyFont="1" applyBorder="1" applyAlignment="1">
      <alignment horizontal="center" vertical="center"/>
    </xf>
    <xf numFmtId="0" fontId="10" fillId="0" borderId="73" xfId="0" applyFont="1" applyBorder="1" applyAlignment="1">
      <alignment horizontal="center" vertical="center"/>
    </xf>
    <xf numFmtId="0" fontId="10" fillId="0" borderId="2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7" fillId="0" borderId="61" xfId="0" applyFont="1" applyBorder="1" applyAlignment="1">
      <alignment horizontal="right" vertical="center"/>
    </xf>
    <xf numFmtId="0" fontId="7" fillId="0" borderId="2" xfId="0" applyFont="1" applyBorder="1" applyAlignment="1">
      <alignment horizontal="right" vertical="center"/>
    </xf>
    <xf numFmtId="0" fontId="7" fillId="0" borderId="4" xfId="0" applyFont="1" applyBorder="1" applyAlignment="1">
      <alignment horizontal="right" vertical="center"/>
    </xf>
    <xf numFmtId="0" fontId="10" fillId="0" borderId="43" xfId="0" applyFont="1" applyBorder="1" applyAlignment="1">
      <alignment horizontal="center"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28" xfId="0" applyFont="1" applyBorder="1" applyAlignment="1">
      <alignment horizontal="center" vertical="center"/>
    </xf>
    <xf numFmtId="0" fontId="7" fillId="4" borderId="70"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10" fillId="7" borderId="70" xfId="0" applyFont="1" applyFill="1" applyBorder="1" applyAlignment="1" applyProtection="1">
      <alignment horizontal="center" vertical="center" wrapText="1"/>
      <protection locked="0"/>
    </xf>
    <xf numFmtId="0" fontId="10" fillId="7" borderId="71" xfId="0" applyFont="1" applyFill="1" applyBorder="1" applyAlignment="1" applyProtection="1">
      <alignment horizontal="center" vertical="center" wrapText="1"/>
      <protection locked="0"/>
    </xf>
    <xf numFmtId="0" fontId="10" fillId="7" borderId="73"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protection locked="0"/>
    </xf>
    <xf numFmtId="0" fontId="10" fillId="0" borderId="37" xfId="0" applyFont="1" applyBorder="1" applyAlignment="1">
      <alignment vertical="center" wrapText="1"/>
    </xf>
    <xf numFmtId="0" fontId="10" fillId="0" borderId="0" xfId="0" applyFont="1" applyAlignment="1">
      <alignment vertical="center" wrapText="1"/>
    </xf>
    <xf numFmtId="0" fontId="10" fillId="0" borderId="16" xfId="0" applyFont="1" applyBorder="1" applyAlignment="1">
      <alignment vertical="center" wrapText="1"/>
    </xf>
    <xf numFmtId="0" fontId="10" fillId="7" borderId="21" xfId="0" applyFont="1" applyFill="1" applyBorder="1" applyAlignment="1" applyProtection="1">
      <alignment horizontal="center" vertical="center" wrapText="1"/>
      <protection locked="0"/>
    </xf>
    <xf numFmtId="0" fontId="10" fillId="7" borderId="22" xfId="0" applyFont="1" applyFill="1" applyBorder="1" applyAlignment="1" applyProtection="1">
      <alignment horizontal="center" vertical="center" wrapText="1"/>
      <protection locked="0"/>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64" xfId="0" applyFont="1" applyBorder="1" applyAlignment="1">
      <alignment horizontal="left" vertical="center" wrapText="1"/>
    </xf>
    <xf numFmtId="0" fontId="7" fillId="2" borderId="45"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10" fillId="8" borderId="15" xfId="0" applyFont="1" applyFill="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10" fillId="7" borderId="81" xfId="0" applyFont="1" applyFill="1" applyBorder="1" applyAlignment="1" applyProtection="1">
      <alignment horizontal="center" vertical="center" wrapText="1"/>
      <protection locked="0"/>
    </xf>
    <xf numFmtId="0" fontId="10" fillId="0" borderId="94" xfId="0" applyFont="1" applyBorder="1" applyAlignment="1">
      <alignment horizontal="left" vertical="center" wrapText="1"/>
    </xf>
    <xf numFmtId="0" fontId="10" fillId="0" borderId="81" xfId="0" applyFont="1" applyBorder="1" applyAlignment="1">
      <alignment horizontal="left" vertical="center" wrapText="1"/>
    </xf>
    <xf numFmtId="0" fontId="10" fillId="0" borderId="93" xfId="0" applyFont="1" applyBorder="1" applyAlignment="1">
      <alignment horizontal="left" vertical="center" wrapText="1"/>
    </xf>
    <xf numFmtId="0" fontId="10" fillId="0" borderId="0" xfId="0" applyFont="1" applyAlignment="1">
      <alignment horizontal="left" vertical="center" wrapText="1"/>
    </xf>
    <xf numFmtId="0" fontId="10" fillId="7" borderId="0" xfId="0" applyFont="1" applyFill="1" applyAlignment="1" applyProtection="1">
      <alignment horizontal="center" vertical="center" wrapText="1"/>
      <protection locked="0"/>
    </xf>
    <xf numFmtId="0" fontId="10" fillId="7" borderId="47" xfId="0" applyFont="1" applyFill="1" applyBorder="1" applyAlignment="1" applyProtection="1">
      <alignment horizontal="center" vertical="center" wrapText="1"/>
      <protection locked="0"/>
    </xf>
    <xf numFmtId="0" fontId="10" fillId="0" borderId="27" xfId="0" applyFont="1" applyBorder="1" applyAlignment="1">
      <alignment horizontal="left" vertical="center" wrapText="1"/>
    </xf>
    <xf numFmtId="0" fontId="10" fillId="0" borderId="16" xfId="0" applyFont="1" applyBorder="1" applyAlignment="1">
      <alignment horizontal="left" vertical="center" wrapText="1"/>
    </xf>
    <xf numFmtId="0" fontId="10" fillId="0" borderId="29" xfId="0" applyFont="1" applyBorder="1" applyAlignment="1">
      <alignment horizontal="center" vertical="center"/>
    </xf>
    <xf numFmtId="0" fontId="10" fillId="0" borderId="37" xfId="0" applyFont="1" applyBorder="1" applyAlignment="1">
      <alignment horizontal="left" vertical="center" wrapText="1"/>
    </xf>
    <xf numFmtId="0" fontId="7" fillId="4" borderId="44"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10" fillId="8" borderId="29" xfId="0" applyFont="1" applyFill="1" applyBorder="1" applyAlignment="1" applyProtection="1">
      <alignment horizontal="center" vertical="center"/>
      <protection locked="0"/>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5" borderId="37"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16" xfId="0" applyFont="1" applyFill="1" applyBorder="1" applyAlignment="1">
      <alignment horizontal="left" vertical="center" wrapText="1"/>
    </xf>
    <xf numFmtId="0" fontId="10" fillId="0" borderId="45" xfId="0" applyFont="1" applyBorder="1" applyAlignment="1">
      <alignment horizontal="left" vertical="center" wrapText="1"/>
    </xf>
    <xf numFmtId="0" fontId="7" fillId="2" borderId="44"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46" xfId="0" applyFont="1" applyFill="1" applyBorder="1" applyAlignment="1">
      <alignment horizontal="center" vertical="center" wrapText="1"/>
    </xf>
    <xf numFmtId="0" fontId="10" fillId="0" borderId="60" xfId="0" applyFont="1" applyBorder="1" applyAlignment="1">
      <alignment horizontal="left" vertical="center" wrapText="1"/>
    </xf>
    <xf numFmtId="0" fontId="10" fillId="0" borderId="84" xfId="0" applyFont="1" applyBorder="1" applyAlignment="1">
      <alignment horizontal="left" vertical="center" wrapText="1"/>
    </xf>
    <xf numFmtId="0" fontId="10" fillId="0" borderId="92" xfId="0" applyFont="1" applyBorder="1" applyAlignment="1">
      <alignment horizontal="left" vertical="center" wrapText="1"/>
    </xf>
    <xf numFmtId="0" fontId="10" fillId="4" borderId="35"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80" xfId="0" applyFont="1" applyFill="1" applyBorder="1" applyAlignment="1">
      <alignment horizontal="center" vertical="center" wrapText="1"/>
    </xf>
    <xf numFmtId="0" fontId="10" fillId="4" borderId="59" xfId="0" applyFont="1" applyFill="1" applyBorder="1" applyAlignment="1">
      <alignment horizontal="center" vertical="center" wrapText="1"/>
    </xf>
    <xf numFmtId="0" fontId="10" fillId="0" borderId="47" xfId="0" applyFont="1" applyBorder="1" applyAlignment="1">
      <alignment horizontal="center" vertical="center" wrapText="1"/>
    </xf>
    <xf numFmtId="0" fontId="10" fillId="7" borderId="47" xfId="0" applyFont="1" applyFill="1" applyBorder="1" applyAlignment="1" applyProtection="1">
      <alignment horizontal="center" vertical="center" shrinkToFit="1"/>
      <protection locked="0"/>
    </xf>
    <xf numFmtId="0" fontId="7" fillId="7" borderId="47" xfId="0" applyFont="1" applyFill="1" applyBorder="1" applyAlignment="1" applyProtection="1">
      <alignment horizontal="center" vertical="center" wrapText="1"/>
      <protection locked="0"/>
    </xf>
    <xf numFmtId="0" fontId="7" fillId="2" borderId="35"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80" xfId="0" applyFont="1" applyFill="1" applyBorder="1" applyAlignment="1">
      <alignment horizontal="center" vertical="center" wrapText="1"/>
    </xf>
    <xf numFmtId="178" fontId="10" fillId="7" borderId="21" xfId="0" applyNumberFormat="1" applyFont="1" applyFill="1" applyBorder="1" applyAlignment="1" applyProtection="1">
      <alignment horizontal="center" vertical="center" wrapText="1"/>
      <protection locked="0"/>
    </xf>
    <xf numFmtId="0" fontId="10" fillId="0" borderId="46" xfId="0" applyFont="1" applyBorder="1" applyAlignment="1">
      <alignment horizontal="center" vertical="center" wrapText="1"/>
    </xf>
    <xf numFmtId="0" fontId="13" fillId="2" borderId="44" xfId="0" applyFont="1" applyFill="1" applyBorder="1" applyAlignment="1">
      <alignment horizontal="center" vertical="center" textRotation="255" wrapText="1"/>
    </xf>
    <xf numFmtId="0" fontId="16" fillId="0" borderId="45" xfId="0" applyFont="1" applyBorder="1" applyAlignment="1">
      <alignment horizontal="center" vertical="center" textRotation="255" wrapText="1"/>
    </xf>
    <xf numFmtId="0" fontId="13" fillId="2" borderId="37" xfId="0" applyFont="1" applyFill="1" applyBorder="1" applyAlignment="1">
      <alignment horizontal="center" vertical="center" textRotation="255" wrapText="1"/>
    </xf>
    <xf numFmtId="0" fontId="16" fillId="0" borderId="0" xfId="0" applyFont="1" applyAlignment="1">
      <alignment horizontal="center" vertical="center" textRotation="255" wrapText="1"/>
    </xf>
    <xf numFmtId="0" fontId="16" fillId="0" borderId="37" xfId="0" applyFont="1" applyBorder="1" applyAlignment="1">
      <alignment horizontal="center" vertical="center" textRotation="255" wrapText="1"/>
    </xf>
    <xf numFmtId="0" fontId="16" fillId="0" borderId="46" xfId="0" applyFont="1" applyBorder="1" applyAlignment="1">
      <alignment horizontal="center" vertical="center" textRotation="255" wrapText="1"/>
    </xf>
    <xf numFmtId="0" fontId="16" fillId="0" borderId="47" xfId="0" applyFont="1" applyBorder="1" applyAlignment="1">
      <alignment horizontal="center" vertical="center" textRotation="255" wrapText="1"/>
    </xf>
    <xf numFmtId="0" fontId="10" fillId="2" borderId="61" xfId="0" applyFont="1" applyFill="1" applyBorder="1" applyAlignment="1">
      <alignment horizontal="center" vertical="center" wrapText="1"/>
    </xf>
    <xf numFmtId="0" fontId="0" fillId="0" borderId="3" xfId="0" applyBorder="1" applyAlignment="1">
      <alignment horizontal="center" vertical="center" wrapText="1"/>
    </xf>
    <xf numFmtId="0" fontId="10" fillId="7" borderId="6" xfId="0" applyFont="1" applyFill="1" applyBorder="1" applyAlignment="1" applyProtection="1">
      <alignment horizontal="right" vertical="center" wrapText="1"/>
      <protection locked="0"/>
    </xf>
    <xf numFmtId="0" fontId="10" fillId="7" borderId="7" xfId="0" applyFont="1" applyFill="1" applyBorder="1" applyAlignment="1" applyProtection="1">
      <alignment horizontal="right" vertical="center" wrapText="1"/>
      <protection locked="0"/>
    </xf>
    <xf numFmtId="0" fontId="7" fillId="7" borderId="40" xfId="0" applyFont="1" applyFill="1" applyBorder="1" applyAlignment="1" applyProtection="1">
      <alignment horizontal="right" vertical="center"/>
      <protection locked="0"/>
    </xf>
    <xf numFmtId="0" fontId="10" fillId="5" borderId="7"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176" fontId="7" fillId="7" borderId="7" xfId="0" applyNumberFormat="1" applyFont="1" applyFill="1" applyBorder="1" applyAlignment="1" applyProtection="1">
      <alignment horizontal="center" vertical="center"/>
      <protection locked="0"/>
    </xf>
    <xf numFmtId="0" fontId="10" fillId="7" borderId="7" xfId="0" applyFont="1" applyFill="1" applyBorder="1" applyAlignment="1" applyProtection="1">
      <alignment horizontal="center" vertical="center" wrapText="1"/>
      <protection locked="0"/>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7" borderId="1" xfId="0" applyFont="1" applyFill="1" applyBorder="1" applyAlignment="1" applyProtection="1">
      <alignment horizontal="left" vertical="center" wrapText="1"/>
      <protection locked="0"/>
    </xf>
    <xf numFmtId="0" fontId="7" fillId="7" borderId="2" xfId="0" applyFont="1" applyFill="1" applyBorder="1" applyAlignment="1" applyProtection="1">
      <alignment horizontal="left" vertical="center" wrapText="1"/>
      <protection locked="0"/>
    </xf>
    <xf numFmtId="0" fontId="7" fillId="7" borderId="4" xfId="0" applyFont="1" applyFill="1" applyBorder="1" applyAlignment="1" applyProtection="1">
      <alignment horizontal="left" vertical="center" wrapText="1"/>
      <protection locked="0"/>
    </xf>
    <xf numFmtId="0" fontId="7" fillId="7" borderId="6" xfId="0" applyFont="1" applyFill="1" applyBorder="1" applyAlignment="1" applyProtection="1">
      <alignment horizontal="left" vertical="center" wrapText="1"/>
      <protection locked="0"/>
    </xf>
    <xf numFmtId="0" fontId="7" fillId="7" borderId="7" xfId="0" applyFont="1" applyFill="1" applyBorder="1" applyAlignment="1" applyProtection="1">
      <alignment horizontal="left" vertical="center" wrapText="1"/>
      <protection locked="0"/>
    </xf>
    <xf numFmtId="0" fontId="7" fillId="7" borderId="9" xfId="0" applyFont="1" applyFill="1" applyBorder="1" applyAlignment="1" applyProtection="1">
      <alignment horizontal="left" vertical="center" wrapText="1"/>
      <protection locked="0"/>
    </xf>
    <xf numFmtId="0" fontId="25" fillId="7" borderId="6" xfId="1" applyFont="1" applyFill="1" applyBorder="1" applyAlignment="1" applyProtection="1">
      <alignment horizontal="left" vertical="center" wrapText="1"/>
      <protection locked="0"/>
    </xf>
    <xf numFmtId="0" fontId="7" fillId="7" borderId="7" xfId="0" applyFont="1" applyFill="1" applyBorder="1" applyAlignment="1" applyProtection="1">
      <alignment horizontal="left" vertical="center"/>
      <protection locked="0"/>
    </xf>
    <xf numFmtId="0" fontId="7" fillId="7" borderId="9" xfId="0" applyFont="1" applyFill="1" applyBorder="1" applyAlignment="1" applyProtection="1">
      <alignment horizontal="left" vertical="center"/>
      <protection locked="0"/>
    </xf>
    <xf numFmtId="0" fontId="7" fillId="0" borderId="6" xfId="0" applyFont="1" applyBorder="1" applyAlignment="1">
      <alignment vertical="top"/>
    </xf>
    <xf numFmtId="0" fontId="7" fillId="0" borderId="7" xfId="0" applyFont="1" applyBorder="1" applyAlignment="1">
      <alignment vertical="top"/>
    </xf>
    <xf numFmtId="0" fontId="7"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5" xfId="0" applyFont="1" applyFill="1" applyBorder="1" applyAlignment="1">
      <alignment horizontal="center" vertical="center"/>
    </xf>
    <xf numFmtId="0" fontId="7" fillId="2"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7" borderId="44" xfId="0" applyFont="1" applyFill="1" applyBorder="1" applyAlignment="1" applyProtection="1">
      <alignment horizontal="left" vertical="center"/>
      <protection locked="0"/>
    </xf>
    <xf numFmtId="0" fontId="7" fillId="7" borderId="45" xfId="0" applyFont="1" applyFill="1" applyBorder="1" applyAlignment="1" applyProtection="1">
      <alignment horizontal="left" vertical="center"/>
      <protection locked="0"/>
    </xf>
    <xf numFmtId="0" fontId="7" fillId="7" borderId="60" xfId="0" applyFont="1" applyFill="1" applyBorder="1" applyAlignment="1" applyProtection="1">
      <alignment horizontal="left" vertical="center"/>
      <protection locked="0"/>
    </xf>
    <xf numFmtId="0" fontId="7" fillId="7" borderId="6" xfId="0" applyFont="1" applyFill="1" applyBorder="1" applyAlignment="1" applyProtection="1">
      <alignment horizontal="left" vertical="center"/>
      <protection locked="0"/>
    </xf>
    <xf numFmtId="0" fontId="19" fillId="7" borderId="7" xfId="0" applyFont="1" applyFill="1" applyBorder="1" applyAlignment="1" applyProtection="1">
      <alignment horizontal="left" vertical="center"/>
      <protection locked="0"/>
    </xf>
    <xf numFmtId="0" fontId="19" fillId="7" borderId="9" xfId="0" applyFont="1" applyFill="1" applyBorder="1" applyAlignment="1" applyProtection="1">
      <alignment horizontal="left" vertical="center"/>
      <protection locked="0"/>
    </xf>
    <xf numFmtId="0" fontId="7" fillId="7" borderId="12" xfId="0" applyFont="1" applyFill="1" applyBorder="1" applyAlignment="1" applyProtection="1">
      <alignment horizontal="left" vertical="center" wrapText="1"/>
      <protection locked="0"/>
    </xf>
    <xf numFmtId="0" fontId="7" fillId="7" borderId="14" xfId="0" applyFont="1" applyFill="1" applyBorder="1" applyAlignment="1" applyProtection="1">
      <alignment horizontal="left" vertical="center" wrapText="1"/>
      <protection locked="0"/>
    </xf>
    <xf numFmtId="178" fontId="10" fillId="7" borderId="0" xfId="0" applyNumberFormat="1" applyFont="1" applyFill="1" applyAlignment="1" applyProtection="1">
      <alignment horizontal="center" vertical="center"/>
      <protection locked="0"/>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7" borderId="19" xfId="0" applyFill="1" applyBorder="1" applyAlignment="1" applyProtection="1">
      <alignment horizontal="center" vertical="center"/>
      <protection locked="0"/>
    </xf>
    <xf numFmtId="0" fontId="7" fillId="2" borderId="41"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3" fillId="0" borderId="47" xfId="0" applyFont="1" applyBorder="1" applyAlignment="1">
      <alignment horizontal="left" vertical="center" wrapText="1"/>
    </xf>
    <xf numFmtId="0" fontId="13" fillId="0" borderId="47" xfId="0" applyFont="1" applyBorder="1" applyAlignment="1">
      <alignment horizontal="left" vertical="center"/>
    </xf>
    <xf numFmtId="0" fontId="7" fillId="2" borderId="6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4" borderId="44" xfId="0" applyFont="1" applyFill="1" applyBorder="1" applyAlignment="1">
      <alignment horizontal="center" vertical="center" textRotation="255" wrapText="1"/>
    </xf>
    <xf numFmtId="0" fontId="7" fillId="2" borderId="60" xfId="0" applyFont="1" applyFill="1" applyBorder="1" applyAlignment="1">
      <alignment horizontal="center" vertical="center" textRotation="255" wrapText="1"/>
    </xf>
    <xf numFmtId="0" fontId="7" fillId="4" borderId="37" xfId="0" applyFont="1" applyFill="1" applyBorder="1" applyAlignment="1">
      <alignment horizontal="center" vertical="center" textRotation="255" wrapText="1"/>
    </xf>
    <xf numFmtId="0" fontId="7" fillId="2" borderId="16" xfId="0" applyFont="1" applyFill="1" applyBorder="1" applyAlignment="1">
      <alignment horizontal="center" vertical="center" textRotation="255" wrapText="1"/>
    </xf>
    <xf numFmtId="0" fontId="7" fillId="4" borderId="46" xfId="0" applyFont="1" applyFill="1" applyBorder="1" applyAlignment="1">
      <alignment horizontal="center" vertical="center" textRotation="255" wrapText="1"/>
    </xf>
    <xf numFmtId="0" fontId="7" fillId="2" borderId="64" xfId="0" applyFont="1" applyFill="1" applyBorder="1" applyAlignment="1">
      <alignment horizontal="center" vertical="center" textRotation="255" wrapText="1"/>
    </xf>
    <xf numFmtId="0" fontId="7" fillId="7" borderId="21" xfId="0" applyFont="1" applyFill="1" applyBorder="1" applyAlignment="1" applyProtection="1">
      <alignment horizontal="center" vertical="center" wrapText="1"/>
      <protection locked="0"/>
    </xf>
    <xf numFmtId="0" fontId="10" fillId="7" borderId="30" xfId="0" applyFont="1" applyFill="1" applyBorder="1" applyAlignment="1" applyProtection="1">
      <alignment horizontal="center" vertical="center" wrapText="1"/>
      <protection locked="0"/>
    </xf>
    <xf numFmtId="0" fontId="10" fillId="7" borderId="37" xfId="0" applyFont="1" applyFill="1" applyBorder="1" applyAlignment="1" applyProtection="1">
      <alignment horizontal="center" vertical="center" wrapText="1"/>
      <protection locked="0"/>
    </xf>
    <xf numFmtId="0" fontId="10" fillId="7" borderId="27" xfId="0" applyFont="1" applyFill="1" applyBorder="1" applyAlignment="1" applyProtection="1">
      <alignment horizontal="center" vertical="center" wrapText="1"/>
      <protection locked="0"/>
    </xf>
    <xf numFmtId="49" fontId="9" fillId="0" borderId="0" xfId="0" applyNumberFormat="1" applyFont="1" applyAlignment="1">
      <alignment horizontal="center" vertical="center" wrapText="1"/>
    </xf>
    <xf numFmtId="0" fontId="8" fillId="0" borderId="0" xfId="0" applyFont="1" applyAlignment="1">
      <alignment horizontal="left" vertical="center"/>
    </xf>
    <xf numFmtId="0" fontId="7" fillId="0" borderId="47" xfId="0" applyFont="1" applyBorder="1" applyAlignment="1">
      <alignment vertical="center" wrapText="1"/>
    </xf>
    <xf numFmtId="0" fontId="7" fillId="0" borderId="64" xfId="0" applyFont="1" applyBorder="1" applyAlignment="1">
      <alignment vertical="center" wrapText="1"/>
    </xf>
    <xf numFmtId="0" fontId="10" fillId="0" borderId="50" xfId="0" applyFont="1" applyBorder="1" applyAlignment="1">
      <alignment horizontal="left" vertical="center" wrapText="1"/>
    </xf>
    <xf numFmtId="0" fontId="10" fillId="0" borderId="87" xfId="0" applyFont="1" applyBorder="1" applyAlignment="1">
      <alignment horizontal="left" vertical="center" wrapText="1"/>
    </xf>
    <xf numFmtId="0" fontId="7" fillId="4" borderId="45"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10" fillId="7" borderId="0" xfId="0" applyFont="1" applyFill="1" applyAlignment="1" applyProtection="1">
      <alignment horizontal="right" vertical="center" wrapText="1"/>
      <protection locked="0"/>
    </xf>
    <xf numFmtId="0" fontId="15" fillId="0" borderId="2" xfId="0" applyFont="1" applyBorder="1" applyAlignment="1">
      <alignment horizontal="left" vertical="center" wrapText="1"/>
    </xf>
    <xf numFmtId="0" fontId="10" fillId="0" borderId="71" xfId="0" applyFont="1" applyBorder="1" applyAlignment="1">
      <alignment horizontal="left" vertical="center" wrapText="1"/>
    </xf>
    <xf numFmtId="0" fontId="10" fillId="7" borderId="21" xfId="0" applyFont="1" applyFill="1" applyBorder="1" applyAlignment="1" applyProtection="1">
      <alignment horizontal="right" vertical="center" wrapText="1"/>
      <protection locked="0"/>
    </xf>
    <xf numFmtId="0" fontId="10" fillId="7" borderId="56" xfId="0" applyFont="1" applyFill="1" applyBorder="1" applyAlignment="1" applyProtection="1">
      <alignment horizontal="center" vertical="center" wrapText="1"/>
      <protection locked="0"/>
    </xf>
    <xf numFmtId="0" fontId="10" fillId="0" borderId="15" xfId="0" applyFont="1" applyBorder="1" applyAlignment="1">
      <alignment horizontal="center" vertical="center"/>
    </xf>
    <xf numFmtId="0" fontId="10" fillId="7" borderId="1" xfId="0" applyFont="1" applyFill="1" applyBorder="1" applyAlignment="1" applyProtection="1">
      <alignment horizontal="right" vertical="center" wrapText="1"/>
      <protection locked="0"/>
    </xf>
    <xf numFmtId="0" fontId="10" fillId="7" borderId="2" xfId="0" applyFont="1" applyFill="1" applyBorder="1" applyAlignment="1" applyProtection="1">
      <alignment horizontal="right" vertical="center" wrapText="1"/>
      <protection locked="0"/>
    </xf>
    <xf numFmtId="0" fontId="7" fillId="7" borderId="71" xfId="0" applyFont="1" applyFill="1" applyBorder="1" applyAlignment="1" applyProtection="1">
      <alignment horizontal="center" vertical="center" wrapText="1"/>
      <protection locked="0"/>
    </xf>
    <xf numFmtId="0" fontId="0" fillId="7" borderId="71" xfId="0" applyFill="1" applyBorder="1" applyAlignment="1" applyProtection="1">
      <alignment horizontal="center" vertical="center" wrapText="1"/>
      <protection locked="0"/>
    </xf>
    <xf numFmtId="0" fontId="10" fillId="0" borderId="81" xfId="0" applyFont="1" applyBorder="1" applyAlignment="1">
      <alignment horizontal="center" vertical="center" wrapText="1"/>
    </xf>
    <xf numFmtId="0" fontId="10" fillId="0" borderId="93" xfId="0" applyFont="1" applyBorder="1" applyAlignment="1">
      <alignment horizontal="center" vertical="center" wrapText="1"/>
    </xf>
    <xf numFmtId="0" fontId="7" fillId="4" borderId="48" xfId="0" applyFont="1" applyFill="1" applyBorder="1" applyAlignment="1">
      <alignment horizontal="center" vertical="center" textRotation="255" wrapText="1"/>
    </xf>
    <xf numFmtId="0" fontId="7" fillId="4" borderId="42" xfId="0" applyFont="1" applyFill="1" applyBorder="1" applyAlignment="1">
      <alignment horizontal="center" vertical="center" textRotation="255" wrapText="1"/>
    </xf>
    <xf numFmtId="0" fontId="7" fillId="4" borderId="59" xfId="0" applyFont="1" applyFill="1" applyBorder="1" applyAlignment="1">
      <alignment horizontal="center" vertical="center" textRotation="255" wrapText="1"/>
    </xf>
    <xf numFmtId="0" fontId="10" fillId="8" borderId="5" xfId="0" applyFont="1" applyFill="1" applyBorder="1" applyAlignment="1" applyProtection="1">
      <alignment horizontal="center" vertical="center"/>
      <protection locked="0"/>
    </xf>
    <xf numFmtId="0" fontId="10" fillId="0" borderId="0" xfId="0" applyFont="1" applyAlignment="1">
      <alignment horizontal="left" vertical="center"/>
    </xf>
    <xf numFmtId="0" fontId="20" fillId="0" borderId="36" xfId="0" applyFont="1" applyBorder="1" applyAlignment="1">
      <alignment horizontal="left" vertical="center" wrapText="1"/>
    </xf>
    <xf numFmtId="0" fontId="20" fillId="0" borderId="15" xfId="0" applyFont="1" applyBorder="1" applyAlignment="1">
      <alignment horizontal="left" vertical="center" wrapText="1"/>
    </xf>
    <xf numFmtId="0" fontId="10" fillId="0" borderId="36" xfId="0" applyFont="1" applyBorder="1" applyAlignment="1">
      <alignment horizontal="center" vertical="center" wrapText="1"/>
    </xf>
    <xf numFmtId="0" fontId="10" fillId="0" borderId="15" xfId="0" applyFont="1" applyBorder="1" applyAlignment="1">
      <alignment horizontal="center" vertical="center" wrapText="1"/>
    </xf>
    <xf numFmtId="0" fontId="7" fillId="7" borderId="47" xfId="0" applyFont="1" applyFill="1" applyBorder="1" applyAlignment="1" applyProtection="1">
      <alignment horizontal="center" vertical="center" shrinkToFit="1"/>
      <protection locked="0"/>
    </xf>
    <xf numFmtId="0" fontId="10" fillId="0" borderId="31" xfId="0" applyFont="1" applyBorder="1" applyAlignment="1">
      <alignment horizontal="center" vertical="center" wrapText="1"/>
    </xf>
    <xf numFmtId="0" fontId="10" fillId="7" borderId="31" xfId="0" applyFont="1" applyFill="1" applyBorder="1" applyAlignment="1" applyProtection="1">
      <alignment horizontal="center" vertical="center" wrapText="1"/>
      <protection locked="0"/>
    </xf>
    <xf numFmtId="178" fontId="10" fillId="7" borderId="47" xfId="0" applyNumberFormat="1" applyFont="1" applyFill="1" applyBorder="1" applyAlignment="1" applyProtection="1">
      <alignment horizontal="center" vertical="center" wrapText="1"/>
      <protection locked="0"/>
    </xf>
    <xf numFmtId="0" fontId="7" fillId="7" borderId="45" xfId="0" applyFont="1" applyFill="1" applyBorder="1" applyAlignment="1" applyProtection="1">
      <alignment horizontal="center" vertical="center" shrinkToFit="1"/>
      <protection locked="0"/>
    </xf>
    <xf numFmtId="0" fontId="10" fillId="0" borderId="5" xfId="0" applyFont="1" applyBorder="1" applyAlignment="1">
      <alignment horizontal="center" vertical="center"/>
    </xf>
    <xf numFmtId="0" fontId="7" fillId="4"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7" borderId="12" xfId="0" applyFont="1" applyFill="1" applyBorder="1" applyAlignment="1" applyProtection="1">
      <alignment vertical="center" wrapText="1"/>
      <protection locked="0"/>
    </xf>
    <xf numFmtId="0" fontId="7" fillId="7" borderId="14" xfId="0" applyFont="1" applyFill="1" applyBorder="1" applyAlignment="1" applyProtection="1">
      <alignment vertical="center" wrapText="1"/>
      <protection locked="0"/>
    </xf>
    <xf numFmtId="0" fontId="7" fillId="7" borderId="19" xfId="0" applyFont="1" applyFill="1" applyBorder="1" applyAlignment="1" applyProtection="1">
      <alignment horizontal="center" vertical="center" wrapText="1"/>
      <protection locked="0"/>
    </xf>
    <xf numFmtId="0" fontId="0" fillId="7" borderId="19" xfId="0" applyFill="1" applyBorder="1" applyAlignment="1" applyProtection="1">
      <alignment horizontal="center" vertical="center" wrapText="1"/>
      <protection locked="0"/>
    </xf>
    <xf numFmtId="0" fontId="0" fillId="7" borderId="40" xfId="0" applyFill="1" applyBorder="1" applyAlignment="1" applyProtection="1">
      <alignment horizontal="center" vertical="center" wrapText="1"/>
      <protection locked="0"/>
    </xf>
    <xf numFmtId="0" fontId="9" fillId="0" borderId="0" xfId="0" applyFont="1" applyAlignment="1">
      <alignment vertical="center" wrapText="1"/>
    </xf>
    <xf numFmtId="0" fontId="0" fillId="0" borderId="0" xfId="0" applyAlignment="1">
      <alignment vertical="center" wrapText="1"/>
    </xf>
    <xf numFmtId="0" fontId="7" fillId="2" borderId="30" xfId="0" applyFont="1" applyFill="1" applyBorder="1" applyAlignment="1">
      <alignment horizontal="center" vertical="center" textRotation="255" wrapText="1"/>
    </xf>
    <xf numFmtId="0" fontId="7" fillId="2" borderId="34" xfId="0" applyFont="1" applyFill="1" applyBorder="1" applyAlignment="1">
      <alignment horizontal="center" vertical="center" textRotation="255" wrapText="1"/>
    </xf>
    <xf numFmtId="0" fontId="7" fillId="2" borderId="27" xfId="0" applyFont="1" applyFill="1" applyBorder="1" applyAlignment="1">
      <alignment horizontal="center" vertical="center" textRotation="255" wrapText="1"/>
    </xf>
    <xf numFmtId="0" fontId="7" fillId="2" borderId="22" xfId="0" applyFont="1" applyFill="1" applyBorder="1" applyAlignment="1">
      <alignment horizontal="center" vertical="center" textRotation="255" wrapText="1"/>
    </xf>
    <xf numFmtId="0" fontId="10" fillId="8" borderId="36" xfId="0" applyFont="1" applyFill="1" applyBorder="1" applyAlignment="1" applyProtection="1">
      <alignment horizontal="center" vertical="center"/>
      <protection locked="0"/>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0" borderId="0" xfId="0" applyFont="1" applyAlignment="1">
      <alignment vertical="center" wrapText="1"/>
    </xf>
    <xf numFmtId="0" fontId="7" fillId="0" borderId="16" xfId="0" applyFont="1" applyBorder="1" applyAlignment="1">
      <alignment vertical="center" wrapText="1"/>
    </xf>
    <xf numFmtId="0" fontId="10" fillId="0" borderId="10"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7" fillId="2" borderId="27"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0" fillId="0" borderId="5" xfId="0" applyFont="1" applyBorder="1" applyAlignment="1">
      <alignment horizontal="center" vertical="center" wrapText="1"/>
    </xf>
    <xf numFmtId="0" fontId="7" fillId="7" borderId="11" xfId="0" applyFont="1" applyFill="1" applyBorder="1" applyAlignment="1" applyProtection="1">
      <alignment horizontal="left" vertical="center" wrapText="1"/>
      <protection locked="0"/>
    </xf>
    <xf numFmtId="49" fontId="7" fillId="7" borderId="6" xfId="0" applyNumberFormat="1" applyFont="1" applyFill="1" applyBorder="1" applyAlignment="1" applyProtection="1">
      <alignment horizontal="center" vertical="center"/>
      <protection locked="0"/>
    </xf>
    <xf numFmtId="49" fontId="7" fillId="7" borderId="7" xfId="0" applyNumberFormat="1" applyFont="1" applyFill="1" applyBorder="1" applyAlignment="1" applyProtection="1">
      <alignment horizontal="center" vertical="center"/>
      <protection locked="0"/>
    </xf>
    <xf numFmtId="49" fontId="7" fillId="7" borderId="9" xfId="0" applyNumberFormat="1" applyFont="1" applyFill="1" applyBorder="1" applyAlignment="1" applyProtection="1">
      <alignment horizontal="center" vertical="center"/>
      <protection locked="0"/>
    </xf>
    <xf numFmtId="0" fontId="10" fillId="7" borderId="21" xfId="0" applyFont="1" applyFill="1" applyBorder="1" applyAlignment="1" applyProtection="1">
      <alignment horizontal="center" vertical="center"/>
      <protection locked="0"/>
    </xf>
    <xf numFmtId="49" fontId="10" fillId="7" borderId="96" xfId="0" applyNumberFormat="1" applyFont="1" applyFill="1" applyBorder="1" applyAlignment="1" applyProtection="1">
      <alignment horizontal="center" vertical="center"/>
      <protection locked="0"/>
    </xf>
    <xf numFmtId="49" fontId="10" fillId="7" borderId="21" xfId="0" applyNumberFormat="1" applyFont="1" applyFill="1" applyBorder="1" applyAlignment="1" applyProtection="1">
      <alignment horizontal="center" vertical="center"/>
      <protection locked="0"/>
    </xf>
    <xf numFmtId="49" fontId="10" fillId="7" borderId="22" xfId="0" applyNumberFormat="1" applyFont="1" applyFill="1" applyBorder="1" applyAlignment="1" applyProtection="1">
      <alignment horizontal="center" vertical="center"/>
      <protection locked="0"/>
    </xf>
    <xf numFmtId="0" fontId="20" fillId="0" borderId="30" xfId="0" applyFont="1" applyBorder="1" applyAlignment="1">
      <alignment horizontal="center" vertical="top" wrapText="1"/>
    </xf>
    <xf numFmtId="0" fontId="20" fillId="0" borderId="31" xfId="0" applyFont="1" applyBorder="1" applyAlignment="1">
      <alignment horizontal="center" vertical="top"/>
    </xf>
    <xf numFmtId="0" fontId="20" fillId="0" borderId="27" xfId="0" applyFont="1" applyBorder="1" applyAlignment="1">
      <alignment horizontal="center" vertical="top"/>
    </xf>
    <xf numFmtId="0" fontId="20" fillId="0" borderId="21" xfId="0" applyFont="1" applyBorder="1" applyAlignment="1">
      <alignment horizontal="center" vertical="top"/>
    </xf>
    <xf numFmtId="0" fontId="23" fillId="0" borderId="31" xfId="0" applyFont="1" applyBorder="1" applyAlignment="1">
      <alignment horizontal="center" vertical="center" wrapText="1"/>
    </xf>
    <xf numFmtId="0" fontId="23" fillId="0" borderId="95" xfId="0" applyFont="1" applyBorder="1" applyAlignment="1">
      <alignment horizontal="center" vertical="center" wrapText="1"/>
    </xf>
    <xf numFmtId="0" fontId="23" fillId="0" borderId="97" xfId="0" applyFont="1" applyBorder="1" applyAlignment="1">
      <alignment horizontal="center" vertical="center" wrapText="1"/>
    </xf>
    <xf numFmtId="0" fontId="23" fillId="0" borderId="34"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8" fillId="0" borderId="70"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2" xfId="0" applyFont="1" applyBorder="1" applyAlignment="1">
      <alignment horizontal="center" vertical="center" wrapText="1"/>
    </xf>
    <xf numFmtId="49" fontId="8" fillId="0" borderId="0" xfId="0" applyNumberFormat="1" applyFont="1" applyAlignment="1">
      <alignment horizontal="left" vertical="center" wrapText="1"/>
    </xf>
    <xf numFmtId="0" fontId="7" fillId="0" borderId="70" xfId="0" applyFont="1" applyBorder="1" applyAlignment="1">
      <alignment horizontal="left" vertical="center" wrapText="1"/>
    </xf>
    <xf numFmtId="0" fontId="7" fillId="0" borderId="71" xfId="0" applyFont="1" applyBorder="1" applyAlignment="1">
      <alignment horizontal="left" vertical="center" wrapText="1"/>
    </xf>
    <xf numFmtId="0" fontId="7" fillId="0" borderId="72" xfId="0" applyFont="1" applyBorder="1" applyAlignment="1">
      <alignment horizontal="left" vertical="center" wrapText="1"/>
    </xf>
    <xf numFmtId="0" fontId="10" fillId="0" borderId="106" xfId="0" applyFont="1" applyBorder="1" applyAlignment="1">
      <alignment horizontal="center" vertical="center"/>
    </xf>
    <xf numFmtId="0" fontId="10" fillId="0" borderId="66" xfId="0" applyFont="1" applyBorder="1" applyAlignment="1">
      <alignment vertical="center" wrapText="1"/>
    </xf>
    <xf numFmtId="0" fontId="10" fillId="0" borderId="67" xfId="0" applyFont="1" applyBorder="1" applyAlignment="1">
      <alignment vertical="center" wrapText="1"/>
    </xf>
    <xf numFmtId="0" fontId="10" fillId="0" borderId="85" xfId="0" applyFont="1" applyBorder="1" applyAlignment="1">
      <alignment vertical="center" wrapText="1"/>
    </xf>
    <xf numFmtId="0" fontId="10" fillId="0" borderId="75" xfId="0" applyFont="1" applyBorder="1" applyAlignment="1">
      <alignment vertical="center" wrapText="1"/>
    </xf>
    <xf numFmtId="0" fontId="10" fillId="0" borderId="76" xfId="0" applyFont="1" applyBorder="1" applyAlignment="1">
      <alignment vertical="center" wrapText="1"/>
    </xf>
    <xf numFmtId="0" fontId="10" fillId="0" borderId="83" xfId="0" applyFont="1" applyBorder="1" applyAlignment="1">
      <alignment vertical="center" wrapText="1"/>
    </xf>
    <xf numFmtId="0" fontId="10" fillId="0" borderId="19" xfId="0" applyFont="1" applyBorder="1" applyAlignment="1">
      <alignment horizontal="left" vertical="center"/>
    </xf>
    <xf numFmtId="0" fontId="10" fillId="0" borderId="37" xfId="0" applyFont="1" applyBorder="1" applyAlignment="1">
      <alignment horizontal="left" vertical="center"/>
    </xf>
    <xf numFmtId="0" fontId="10" fillId="0" borderId="42" xfId="0" applyFont="1" applyBorder="1" applyAlignment="1">
      <alignment horizontal="left" vertical="center"/>
    </xf>
    <xf numFmtId="0" fontId="10" fillId="0" borderId="28" xfId="0" applyFont="1" applyBorder="1" applyAlignment="1">
      <alignment horizontal="center" vertical="center" wrapText="1"/>
    </xf>
    <xf numFmtId="0" fontId="10" fillId="0" borderId="98" xfId="0" applyFont="1" applyBorder="1" applyAlignment="1">
      <alignment horizontal="left" vertical="center" wrapText="1"/>
    </xf>
    <xf numFmtId="0" fontId="10" fillId="0" borderId="0" xfId="0" applyFont="1" applyAlignment="1">
      <alignment horizontal="center" vertical="center" shrinkToFit="1"/>
    </xf>
    <xf numFmtId="0" fontId="10" fillId="0" borderId="47" xfId="0" applyFont="1" applyBorder="1" applyAlignment="1">
      <alignment horizontal="center" vertical="center" shrinkToFit="1"/>
    </xf>
    <xf numFmtId="0" fontId="10" fillId="0" borderId="28" xfId="0" applyFont="1" applyBorder="1" applyAlignment="1">
      <alignment horizontal="left" vertical="center" wrapText="1"/>
    </xf>
    <xf numFmtId="0" fontId="10" fillId="0" borderId="70" xfId="0" applyFont="1" applyBorder="1" applyAlignment="1">
      <alignment horizontal="left" vertical="center" wrapText="1"/>
    </xf>
    <xf numFmtId="0" fontId="10" fillId="0" borderId="72" xfId="0" applyFont="1" applyBorder="1" applyAlignment="1">
      <alignment horizontal="left" vertical="center" wrapText="1"/>
    </xf>
    <xf numFmtId="0" fontId="10" fillId="0" borderId="32" xfId="0" applyFont="1" applyBorder="1" applyAlignment="1">
      <alignment horizontal="left" vertical="center" wrapText="1"/>
    </xf>
    <xf numFmtId="0" fontId="7" fillId="2" borderId="44" xfId="0" applyFont="1" applyFill="1" applyBorder="1" applyAlignment="1">
      <alignment horizontal="center" vertical="center" textRotation="255" wrapText="1"/>
    </xf>
    <xf numFmtId="0" fontId="7" fillId="2" borderId="37" xfId="0" applyFont="1" applyFill="1" applyBorder="1" applyAlignment="1">
      <alignment horizontal="center" vertical="center" textRotation="255" wrapText="1"/>
    </xf>
    <xf numFmtId="0" fontId="7" fillId="2" borderId="46" xfId="0" applyFont="1" applyFill="1" applyBorder="1" applyAlignment="1">
      <alignment horizontal="center" vertical="center" textRotation="255" wrapText="1"/>
    </xf>
    <xf numFmtId="0" fontId="7" fillId="2" borderId="8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10" fillId="0" borderId="8" xfId="0" applyFont="1" applyBorder="1" applyAlignment="1">
      <alignment horizontal="left" vertical="center" wrapText="1"/>
    </xf>
    <xf numFmtId="0" fontId="10" fillId="0" borderId="31" xfId="0" applyFont="1" applyBorder="1" applyAlignment="1">
      <alignment horizontal="right" vertical="center" wrapText="1"/>
    </xf>
    <xf numFmtId="0" fontId="10" fillId="0" borderId="30"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2" xfId="0" applyFont="1" applyBorder="1" applyAlignment="1">
      <alignment horizontal="left" vertical="center" wrapText="1"/>
    </xf>
    <xf numFmtId="0" fontId="10" fillId="0" borderId="21" xfId="0" applyFont="1" applyBorder="1" applyAlignment="1">
      <alignment horizontal="righ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9" fillId="0" borderId="12" xfId="0" applyFont="1" applyBorder="1">
      <alignment vertical="center"/>
    </xf>
    <xf numFmtId="0" fontId="9" fillId="0" borderId="13" xfId="0" applyFont="1" applyBorder="1">
      <alignment vertical="center"/>
    </xf>
    <xf numFmtId="0" fontId="7" fillId="0" borderId="12"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8" fillId="0" borderId="47" xfId="0" applyFont="1" applyBorder="1">
      <alignment vertical="center"/>
    </xf>
    <xf numFmtId="0" fontId="0" fillId="0" borderId="47" xfId="0" applyBorder="1">
      <alignment vertical="center"/>
    </xf>
    <xf numFmtId="0" fontId="10" fillId="0" borderId="3" xfId="0" applyFont="1" applyBorder="1" applyAlignment="1">
      <alignment horizontal="left" vertical="center" wrapText="1"/>
    </xf>
    <xf numFmtId="0" fontId="7" fillId="0" borderId="6" xfId="0" applyFont="1" applyBorder="1" applyAlignment="1">
      <alignment horizontal="center" vertical="center"/>
    </xf>
    <xf numFmtId="0" fontId="10" fillId="2" borderId="6"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20" xfId="0" applyBorder="1" applyAlignment="1">
      <alignment horizontal="center" vertical="center" wrapText="1"/>
    </xf>
    <xf numFmtId="0" fontId="10" fillId="0" borderId="6" xfId="0" applyFont="1" applyBorder="1" applyAlignment="1">
      <alignment horizontal="right" vertical="center" wrapText="1"/>
    </xf>
    <xf numFmtId="0" fontId="10" fillId="0" borderId="40" xfId="0" applyFont="1" applyBorder="1" applyAlignment="1">
      <alignment horizontal="right" vertical="center"/>
    </xf>
    <xf numFmtId="0" fontId="10" fillId="0" borderId="7" xfId="0" applyFont="1" applyBorder="1" applyAlignment="1">
      <alignment horizontal="right" vertical="center"/>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0" fontId="24" fillId="0" borderId="39" xfId="0" applyFont="1" applyBorder="1" applyAlignment="1">
      <alignment horizontal="right" vertical="center" wrapText="1"/>
    </xf>
    <xf numFmtId="0" fontId="24" fillId="0" borderId="21" xfId="0" applyFont="1" applyBorder="1" applyAlignment="1">
      <alignment horizontal="right" vertical="center" wrapText="1"/>
    </xf>
    <xf numFmtId="0" fontId="24" fillId="0" borderId="22" xfId="0" applyFont="1" applyBorder="1" applyAlignment="1">
      <alignment horizontal="right" vertical="center" wrapText="1"/>
    </xf>
    <xf numFmtId="0" fontId="24" fillId="0" borderId="43" xfId="0" applyFont="1" applyBorder="1" applyAlignment="1">
      <alignment horizontal="right" vertical="center" wrapText="1"/>
    </xf>
    <xf numFmtId="0" fontId="24" fillId="0" borderId="28" xfId="0" applyFont="1" applyBorder="1" applyAlignment="1">
      <alignment horizontal="right" vertical="center" wrapText="1"/>
    </xf>
    <xf numFmtId="0" fontId="8" fillId="0" borderId="0" xfId="0" applyFont="1">
      <alignment vertical="center"/>
    </xf>
    <xf numFmtId="0" fontId="0" fillId="0" borderId="0" xfId="0">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2" borderId="21"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7" xfId="0" applyFont="1" applyBorder="1">
      <alignment vertical="center"/>
    </xf>
    <xf numFmtId="0" fontId="7" fillId="0" borderId="21" xfId="0" applyFont="1" applyBorder="1">
      <alignment vertical="center"/>
    </xf>
    <xf numFmtId="0" fontId="7" fillId="0" borderId="28" xfId="0" applyFont="1" applyBorder="1">
      <alignment vertical="center"/>
    </xf>
    <xf numFmtId="0" fontId="10" fillId="0" borderId="40" xfId="0" applyFont="1" applyBorder="1" applyAlignment="1">
      <alignment horizontal="distributed" vertical="center"/>
    </xf>
    <xf numFmtId="0" fontId="10" fillId="0" borderId="9" xfId="0" applyFont="1" applyBorder="1" applyAlignment="1">
      <alignment horizontal="distributed" vertical="center"/>
    </xf>
    <xf numFmtId="0" fontId="10" fillId="0" borderId="9" xfId="0" applyFont="1" applyBorder="1" applyAlignment="1">
      <alignment horizontal="center" vertical="center"/>
    </xf>
    <xf numFmtId="0" fontId="5" fillId="0" borderId="0" xfId="0" applyFont="1">
      <alignment vertical="center"/>
    </xf>
    <xf numFmtId="0" fontId="10" fillId="0" borderId="40" xfId="0" applyFont="1" applyBorder="1" applyAlignment="1">
      <alignment horizontal="center" vertical="center"/>
    </xf>
    <xf numFmtId="0" fontId="10" fillId="0" borderId="7" xfId="0" applyFont="1" applyBorder="1" applyAlignment="1">
      <alignment horizontal="center" vertical="center"/>
    </xf>
    <xf numFmtId="0" fontId="7" fillId="0" borderId="7"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10" fillId="0" borderId="17" xfId="0" applyFont="1" applyBorder="1" applyAlignment="1">
      <alignment horizontal="left" vertical="center"/>
    </xf>
    <xf numFmtId="0" fontId="10" fillId="0" borderId="63" xfId="0" applyFont="1" applyBorder="1" applyAlignment="1">
      <alignment horizontal="left" vertical="center"/>
    </xf>
    <xf numFmtId="0" fontId="7" fillId="0" borderId="12"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8" fillId="0" borderId="0" xfId="0" applyFont="1" applyAlignment="1">
      <alignment vertical="center" wrapText="1"/>
    </xf>
    <xf numFmtId="0" fontId="7" fillId="0" borderId="2"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49" fontId="7" fillId="0" borderId="7" xfId="0" applyNumberFormat="1" applyFont="1" applyBorder="1">
      <alignment vertical="center"/>
    </xf>
    <xf numFmtId="49" fontId="9" fillId="0" borderId="7" xfId="0" applyNumberFormat="1" applyFont="1" applyBorder="1">
      <alignment vertical="center"/>
    </xf>
    <xf numFmtId="49" fontId="9" fillId="0" borderId="8" xfId="0" applyNumberFormat="1" applyFont="1" applyBorder="1">
      <alignment vertical="center"/>
    </xf>
    <xf numFmtId="0" fontId="24" fillId="0" borderId="27" xfId="0" applyFont="1" applyBorder="1" applyAlignment="1">
      <alignment horizontal="right" vertical="center" wrapText="1"/>
    </xf>
    <xf numFmtId="0" fontId="24" fillId="0" borderId="38" xfId="0" applyFont="1" applyBorder="1" applyAlignment="1">
      <alignment horizontal="right" vertical="center" wrapText="1"/>
    </xf>
    <xf numFmtId="0" fontId="10" fillId="0" borderId="59" xfId="0" applyFont="1" applyBorder="1" applyAlignment="1">
      <alignment horizontal="left" vertical="center" wrapText="1"/>
    </xf>
    <xf numFmtId="0" fontId="10" fillId="0" borderId="1" xfId="0" applyFont="1" applyBorder="1" applyAlignment="1">
      <alignment horizontal="right" vertical="center" wrapText="1"/>
    </xf>
    <xf numFmtId="0" fontId="10" fillId="0" borderId="2" xfId="0" applyFont="1" applyBorder="1" applyAlignment="1">
      <alignment horizontal="right" vertical="center" wrapText="1"/>
    </xf>
    <xf numFmtId="0" fontId="10" fillId="0" borderId="62" xfId="0" applyFont="1" applyBorder="1" applyAlignment="1">
      <alignment horizontal="left" vertical="center"/>
    </xf>
    <xf numFmtId="0" fontId="10" fillId="0" borderId="47" xfId="0" applyFont="1" applyBorder="1" applyAlignment="1">
      <alignment horizontal="left" vertical="center" shrinkToFit="1"/>
    </xf>
    <xf numFmtId="0" fontId="10"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45" xfId="0" applyFont="1" applyBorder="1" applyAlignment="1">
      <alignment horizontal="left" vertical="center" wrapText="1"/>
    </xf>
    <xf numFmtId="0" fontId="0" fillId="0" borderId="45" xfId="0" applyBorder="1" applyAlignment="1">
      <alignment horizontal="left" vertical="center" wrapText="1"/>
    </xf>
    <xf numFmtId="0" fontId="0" fillId="0" borderId="48" xfId="0" applyBorder="1" applyAlignment="1">
      <alignment horizontal="left" vertical="center" wrapText="1"/>
    </xf>
    <xf numFmtId="0" fontId="10" fillId="0" borderId="45" xfId="0" applyFont="1" applyBorder="1" applyAlignment="1">
      <alignment horizontal="center" vertical="center" shrinkToFit="1"/>
    </xf>
  </cellXfs>
  <cellStyles count="2">
    <cellStyle name="ハイパーリンク" xfId="1" builtinId="8"/>
    <cellStyle name="標準" xfId="0" builtinId="0"/>
  </cellStyles>
  <dxfs count="9">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1264920</xdr:colOff>
      <xdr:row>0</xdr:row>
      <xdr:rowOff>0</xdr:rowOff>
    </xdr:from>
    <xdr:to>
      <xdr:col>7</xdr:col>
      <xdr:colOff>373380</xdr:colOff>
      <xdr:row>0</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68046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4</xdr:col>
      <xdr:colOff>256540</xdr:colOff>
      <xdr:row>118</xdr:row>
      <xdr:rowOff>43180</xdr:rowOff>
    </xdr:from>
    <xdr:to>
      <xdr:col>4</xdr:col>
      <xdr:colOff>307340</xdr:colOff>
      <xdr:row>118</xdr:row>
      <xdr:rowOff>331180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2628804" y="38862048"/>
          <a:ext cx="50800" cy="28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editAs="oneCell">
    <xdr:from>
      <xdr:col>4</xdr:col>
      <xdr:colOff>142256</xdr:colOff>
      <xdr:row>99</xdr:row>
      <xdr:rowOff>173194</xdr:rowOff>
    </xdr:from>
    <xdr:to>
      <xdr:col>4</xdr:col>
      <xdr:colOff>398758</xdr:colOff>
      <xdr:row>101</xdr:row>
      <xdr:rowOff>244633</xdr:rowOff>
    </xdr:to>
    <xdr:grpSp>
      <xdr:nvGrpSpPr>
        <xdr:cNvPr id="4" name="グループ化 18">
          <a:extLst>
            <a:ext uri="{FF2B5EF4-FFF2-40B4-BE49-F238E27FC236}">
              <a16:creationId xmlns:a16="http://schemas.microsoft.com/office/drawing/2014/main" id="{00000000-0008-0000-0000-000004000000}"/>
            </a:ext>
          </a:extLst>
        </xdr:cNvPr>
        <xdr:cNvGrpSpPr>
          <a:grpSpLocks/>
        </xdr:cNvGrpSpPr>
      </xdr:nvGrpSpPr>
      <xdr:grpSpPr bwMode="auto">
        <a:xfrm>
          <a:off x="2529109" y="34496812"/>
          <a:ext cx="256502" cy="553292"/>
          <a:chOff x="2455335" y="32281091"/>
          <a:chExt cx="269503" cy="546009"/>
        </a:xfrm>
      </xdr:grpSpPr>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2678637" y="32333448"/>
            <a:ext cx="46201" cy="49365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xnSp macro="">
        <xdr:nvCxnSpPr>
          <xdr:cNvPr id="6" name="カギ線コネクタ 5">
            <a:extLst>
              <a:ext uri="{FF2B5EF4-FFF2-40B4-BE49-F238E27FC236}">
                <a16:creationId xmlns:a16="http://schemas.microsoft.com/office/drawing/2014/main" id="{00000000-0008-0000-0000-000006000000}"/>
              </a:ext>
            </a:extLst>
          </xdr:cNvPr>
          <xdr:cNvCxnSpPr>
            <a:endCxn id="5" idx="1"/>
          </xdr:cNvCxnSpPr>
        </xdr:nvCxnSpPr>
        <xdr:spPr>
          <a:xfrm rot="16200000" flipH="1">
            <a:off x="2417395" y="32319031"/>
            <a:ext cx="299183" cy="223302"/>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256540</xdr:colOff>
      <xdr:row>135</xdr:row>
      <xdr:rowOff>35560</xdr:rowOff>
    </xdr:from>
    <xdr:to>
      <xdr:col>4</xdr:col>
      <xdr:colOff>307340</xdr:colOff>
      <xdr:row>135</xdr:row>
      <xdr:rowOff>323560</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2397760" y="44018200"/>
          <a:ext cx="50800" cy="288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417195</xdr:colOff>
      <xdr:row>0</xdr:row>
      <xdr:rowOff>0</xdr:rowOff>
    </xdr:from>
    <xdr:to>
      <xdr:col>7</xdr:col>
      <xdr:colOff>417195</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5217795"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W160"/>
  <sheetViews>
    <sheetView tabSelected="1" view="pageBreakPreview" zoomScale="85" zoomScaleNormal="75" zoomScaleSheetLayoutView="85" workbookViewId="0">
      <selection activeCell="J2" sqref="J2:K2"/>
    </sheetView>
  </sheetViews>
  <sheetFormatPr defaultColWidth="9" defaultRowHeight="13.5" x14ac:dyDescent="0.15"/>
  <cols>
    <col min="1" max="1" width="2.875" style="1" customWidth="1"/>
    <col min="2" max="2" width="2.5" style="1" customWidth="1"/>
    <col min="3" max="3" width="6.125" style="1" customWidth="1"/>
    <col min="4" max="4" width="19.75" style="1" customWidth="1"/>
    <col min="5" max="5" width="6.5" style="1" customWidth="1"/>
    <col min="6" max="6" width="6.5" style="2" customWidth="1"/>
    <col min="7" max="7" width="5.5" style="2" customWidth="1"/>
    <col min="8" max="8" width="6.125" style="2" customWidth="1"/>
    <col min="9" max="15" width="5.5" style="2" customWidth="1"/>
    <col min="16" max="16" width="6.75" style="2" customWidth="1"/>
    <col min="17" max="17" width="8.625" style="1" bestFit="1" customWidth="1"/>
    <col min="18" max="19" width="9" style="2"/>
    <col min="20" max="20" width="34.625" style="2" customWidth="1"/>
    <col min="21" max="21" width="8.25" style="2" customWidth="1"/>
    <col min="22" max="22" width="35.25" style="2" customWidth="1"/>
    <col min="23" max="16384" width="9" style="2"/>
  </cols>
  <sheetData>
    <row r="1" spans="1:23" ht="24.75" customHeight="1" thickBot="1" x14ac:dyDescent="0.2">
      <c r="A1" s="32"/>
      <c r="B1" s="32"/>
      <c r="C1" s="32"/>
      <c r="D1" s="32"/>
      <c r="E1" s="32"/>
      <c r="F1" s="21"/>
      <c r="G1" s="21"/>
      <c r="H1" s="21"/>
      <c r="I1" s="21"/>
      <c r="J1" s="21"/>
      <c r="K1" s="21"/>
      <c r="L1" s="21"/>
      <c r="M1" s="21"/>
      <c r="N1" s="21"/>
      <c r="O1" s="21"/>
      <c r="P1" s="21"/>
      <c r="Q1" s="32"/>
      <c r="R1" s="21"/>
      <c r="S1" s="159" t="s">
        <v>266</v>
      </c>
      <c r="T1" s="150" t="s">
        <v>264</v>
      </c>
      <c r="U1" s="159" t="s">
        <v>267</v>
      </c>
      <c r="V1" s="150" t="s">
        <v>265</v>
      </c>
      <c r="W1" s="21"/>
    </row>
    <row r="2" spans="1:23" ht="51.75" customHeight="1" thickBot="1" x14ac:dyDescent="0.2">
      <c r="A2" s="488" t="s">
        <v>283</v>
      </c>
      <c r="B2" s="488"/>
      <c r="C2" s="488"/>
      <c r="D2" s="488"/>
      <c r="E2" s="19"/>
      <c r="F2" s="19"/>
      <c r="G2" s="33"/>
      <c r="H2" s="21"/>
      <c r="I2" s="21"/>
      <c r="J2" s="510"/>
      <c r="K2" s="510"/>
      <c r="L2" s="21" t="s">
        <v>161</v>
      </c>
      <c r="M2" s="180"/>
      <c r="N2" s="21" t="s">
        <v>160</v>
      </c>
      <c r="O2" s="180"/>
      <c r="P2" s="18" t="s">
        <v>121</v>
      </c>
      <c r="Q2" s="32"/>
      <c r="R2" s="21"/>
      <c r="S2" s="234" t="str">
        <f>IF(OR(J2&lt;=0,M2&lt;=0,O2&lt;=0),"ERROR","")</f>
        <v>ERROR</v>
      </c>
      <c r="T2" s="151" t="str">
        <f>IF(S2="ERROR","提出年月日を記入してください","")</f>
        <v>提出年月日を記入してください</v>
      </c>
      <c r="U2" s="160"/>
      <c r="V2" s="161"/>
      <c r="W2" s="21"/>
    </row>
    <row r="3" spans="1:23" ht="75" customHeight="1" x14ac:dyDescent="0.15">
      <c r="A3" s="489" t="s">
        <v>282</v>
      </c>
      <c r="B3" s="489"/>
      <c r="C3" s="489"/>
      <c r="D3" s="489"/>
      <c r="E3" s="489"/>
      <c r="F3" s="489"/>
      <c r="G3" s="489"/>
      <c r="H3" s="489"/>
      <c r="I3" s="489"/>
      <c r="J3" s="489"/>
      <c r="K3" s="489"/>
      <c r="L3" s="489"/>
      <c r="M3" s="489"/>
      <c r="N3" s="489"/>
      <c r="O3" s="489"/>
      <c r="P3" s="489"/>
      <c r="Q3" s="489"/>
      <c r="R3" s="21"/>
      <c r="S3" s="159"/>
      <c r="T3" s="143"/>
      <c r="U3" s="159"/>
      <c r="V3" s="143"/>
      <c r="W3" s="21"/>
    </row>
    <row r="4" spans="1:23" ht="14.25" customHeight="1" x14ac:dyDescent="0.15">
      <c r="A4" s="181"/>
      <c r="B4" s="181"/>
      <c r="C4" s="181"/>
      <c r="D4" s="181"/>
      <c r="E4" s="181"/>
      <c r="F4" s="181"/>
      <c r="G4" s="181"/>
      <c r="H4" s="181"/>
      <c r="I4" s="182"/>
      <c r="J4" s="182"/>
      <c r="K4" s="182"/>
      <c r="L4" s="182"/>
      <c r="M4" s="182"/>
      <c r="N4" s="182"/>
      <c r="O4" s="182"/>
      <c r="P4" s="182"/>
      <c r="Q4" s="32"/>
      <c r="R4" s="21"/>
      <c r="S4" s="159"/>
      <c r="T4" s="143"/>
      <c r="U4" s="159"/>
      <c r="V4" s="143"/>
      <c r="W4" s="21"/>
    </row>
    <row r="5" spans="1:23" customFormat="1" ht="39.950000000000003" customHeight="1" x14ac:dyDescent="0.15">
      <c r="A5" s="490" t="s">
        <v>284</v>
      </c>
      <c r="B5" s="490"/>
      <c r="C5" s="490"/>
      <c r="D5" s="490"/>
      <c r="E5" s="490"/>
      <c r="F5" s="490"/>
      <c r="G5" s="490"/>
      <c r="H5" s="490"/>
      <c r="I5" s="490"/>
      <c r="J5" s="490"/>
      <c r="K5" s="490"/>
      <c r="L5" s="490"/>
      <c r="M5" s="490"/>
      <c r="N5" s="490"/>
      <c r="O5" s="490"/>
      <c r="P5" s="490"/>
      <c r="Q5" s="490"/>
      <c r="R5" s="21"/>
      <c r="S5" s="159"/>
      <c r="T5" s="143"/>
      <c r="U5" s="159"/>
      <c r="V5" s="143"/>
      <c r="W5" s="21"/>
    </row>
    <row r="6" spans="1:23" customFormat="1" ht="24.75" customHeight="1" x14ac:dyDescent="0.15">
      <c r="A6" s="141"/>
      <c r="B6" s="141"/>
      <c r="C6" s="14"/>
      <c r="D6" s="14"/>
      <c r="E6" s="14"/>
      <c r="F6" s="14"/>
      <c r="G6" s="14"/>
      <c r="H6" s="14"/>
      <c r="I6" s="14"/>
      <c r="J6" s="14"/>
      <c r="K6" s="14"/>
      <c r="L6" s="14"/>
      <c r="M6" s="14"/>
      <c r="N6" s="14"/>
      <c r="O6" s="14"/>
      <c r="P6" s="14"/>
      <c r="Q6" s="32"/>
      <c r="R6" s="21"/>
      <c r="S6" s="159"/>
      <c r="T6" s="143"/>
      <c r="U6" s="159"/>
      <c r="V6" s="143"/>
      <c r="W6" s="21"/>
    </row>
    <row r="7" spans="1:23" customFormat="1" ht="25.5" customHeight="1" x14ac:dyDescent="0.15">
      <c r="A7" s="3" t="s">
        <v>0</v>
      </c>
      <c r="B7" s="4" t="s">
        <v>1</v>
      </c>
      <c r="C7" s="3"/>
      <c r="D7" s="3"/>
      <c r="E7" s="3"/>
      <c r="F7" s="5"/>
      <c r="G7" s="5"/>
      <c r="H7" s="21"/>
      <c r="I7" s="21"/>
      <c r="J7" s="21"/>
      <c r="K7" s="21"/>
      <c r="L7" s="21"/>
      <c r="M7" s="21"/>
      <c r="N7" s="21"/>
      <c r="O7" s="21"/>
      <c r="P7" s="32"/>
      <c r="Q7" s="21"/>
      <c r="R7" s="21"/>
      <c r="S7" s="159"/>
      <c r="T7" s="143"/>
      <c r="U7" s="159"/>
      <c r="V7" s="143"/>
      <c r="W7" s="21"/>
    </row>
    <row r="8" spans="1:23" ht="51.6" customHeight="1" x14ac:dyDescent="0.15">
      <c r="A8" s="19"/>
      <c r="B8" s="19"/>
      <c r="C8" s="5"/>
      <c r="D8" s="5"/>
      <c r="E8" s="5"/>
      <c r="F8" s="21"/>
      <c r="G8" s="149"/>
      <c r="H8" s="4"/>
      <c r="I8" s="21"/>
      <c r="J8" s="4"/>
      <c r="K8" s="4"/>
      <c r="L8" s="4"/>
      <c r="M8" s="4"/>
      <c r="N8" s="4"/>
      <c r="O8" s="149"/>
      <c r="P8" s="4"/>
      <c r="Q8" s="32"/>
      <c r="R8" s="21"/>
      <c r="S8" s="220" t="s">
        <v>280</v>
      </c>
      <c r="T8" s="143"/>
      <c r="U8" s="159"/>
      <c r="V8" s="143"/>
      <c r="W8" s="21"/>
    </row>
    <row r="9" spans="1:23" ht="23.25" customHeight="1" x14ac:dyDescent="0.15">
      <c r="A9" s="6" t="s">
        <v>2</v>
      </c>
      <c r="B9" s="22"/>
      <c r="C9" s="8"/>
      <c r="D9" s="8"/>
      <c r="E9" s="8"/>
      <c r="F9" s="7"/>
      <c r="G9" s="7"/>
      <c r="H9" s="7"/>
      <c r="I9"/>
      <c r="J9"/>
      <c r="K9"/>
      <c r="L9"/>
      <c r="M9"/>
      <c r="N9"/>
      <c r="O9"/>
      <c r="P9"/>
      <c r="Q9" s="148"/>
      <c r="R9" s="21"/>
      <c r="T9" s="143"/>
      <c r="U9" s="159"/>
      <c r="V9" s="143"/>
      <c r="W9" s="21"/>
    </row>
    <row r="10" spans="1:23" ht="6" customHeight="1" thickBot="1" x14ac:dyDescent="0.2">
      <c r="A10" s="6"/>
      <c r="B10" s="22"/>
      <c r="C10" s="8"/>
      <c r="D10" s="8"/>
      <c r="E10" s="8"/>
      <c r="F10" s="7"/>
      <c r="G10" s="7"/>
      <c r="H10" s="7"/>
      <c r="I10"/>
      <c r="J10"/>
      <c r="K10"/>
      <c r="L10"/>
      <c r="M10"/>
      <c r="N10"/>
      <c r="O10"/>
      <c r="P10"/>
      <c r="Q10" s="148"/>
      <c r="R10" s="21"/>
      <c r="S10" s="220"/>
      <c r="T10" s="143"/>
      <c r="U10" s="159"/>
      <c r="V10" s="143"/>
      <c r="W10" s="21"/>
    </row>
    <row r="11" spans="1:23" ht="48" customHeight="1" thickBot="1" x14ac:dyDescent="0.2">
      <c r="A11" s="513" t="s">
        <v>285</v>
      </c>
      <c r="B11" s="513"/>
      <c r="C11" s="513"/>
      <c r="D11" s="229"/>
      <c r="E11" s="221" t="s">
        <v>123</v>
      </c>
      <c r="F11" s="228"/>
      <c r="G11" s="222" t="s">
        <v>122</v>
      </c>
      <c r="H11" s="228"/>
      <c r="I11" s="223" t="s">
        <v>121</v>
      </c>
      <c r="J11" s="514" t="s">
        <v>61</v>
      </c>
      <c r="K11" s="514"/>
      <c r="L11" s="515"/>
      <c r="M11" s="515"/>
      <c r="N11" s="515"/>
      <c r="O11" s="515"/>
      <c r="P11" s="515"/>
      <c r="Q11" s="148"/>
      <c r="R11" s="21"/>
      <c r="S11" s="235" t="str">
        <f>IF(OR(D11="",F11="",H11=""),"ERROR","")</f>
        <v>ERROR</v>
      </c>
      <c r="T11" s="175" t="str">
        <f>IF(S11="ERROR","更新前の登録年月日（西暦）を記入してください","")</f>
        <v>更新前の登録年月日（西暦）を記入してください</v>
      </c>
      <c r="U11" s="224" t="str">
        <f>IF(L11="","ERROR","")</f>
        <v>ERROR</v>
      </c>
      <c r="V11" s="161" t="str">
        <f>IF(U11="ERROR","登録番号を記入してください","")</f>
        <v>登録番号を記入してください</v>
      </c>
      <c r="W11" s="21"/>
    </row>
    <row r="12" spans="1:23" ht="13.5" customHeight="1" x14ac:dyDescent="0.15">
      <c r="A12" s="13"/>
      <c r="B12" s="13"/>
      <c r="C12" s="19"/>
      <c r="D12" s="19"/>
      <c r="E12" s="19"/>
      <c r="F12" s="5"/>
      <c r="G12" s="5"/>
      <c r="H12" s="5"/>
      <c r="I12" s="21"/>
      <c r="J12" s="21"/>
      <c r="K12" s="21"/>
      <c r="L12" s="21"/>
      <c r="M12" s="21"/>
      <c r="N12" s="21"/>
      <c r="O12" s="21"/>
      <c r="P12" s="21"/>
      <c r="Q12" s="32"/>
      <c r="R12" s="21"/>
      <c r="S12" s="159"/>
      <c r="T12" s="143"/>
      <c r="U12" s="159"/>
      <c r="V12" s="143"/>
      <c r="W12" s="21"/>
    </row>
    <row r="13" spans="1:23" ht="23.25" customHeight="1" thickBot="1" x14ac:dyDescent="0.2">
      <c r="A13" s="7" t="s">
        <v>3</v>
      </c>
      <c r="B13" s="7"/>
      <c r="C13" s="8"/>
      <c r="D13" s="8"/>
      <c r="E13" s="8"/>
      <c r="F13" s="7"/>
      <c r="G13" s="7"/>
      <c r="H13" s="7"/>
      <c r="I13"/>
      <c r="J13"/>
      <c r="K13"/>
      <c r="L13"/>
      <c r="M13"/>
      <c r="N13"/>
      <c r="O13"/>
      <c r="P13"/>
      <c r="Q13" s="148"/>
      <c r="R13" s="21"/>
      <c r="S13" s="159"/>
      <c r="T13" s="143"/>
      <c r="U13" s="159"/>
      <c r="V13" s="143"/>
      <c r="W13" s="21"/>
    </row>
    <row r="14" spans="1:23" ht="33" customHeight="1" x14ac:dyDescent="0.15">
      <c r="A14" s="491" t="s">
        <v>4</v>
      </c>
      <c r="B14" s="492"/>
      <c r="C14" s="492"/>
      <c r="D14" s="493"/>
      <c r="E14" s="502"/>
      <c r="F14" s="503"/>
      <c r="G14" s="503"/>
      <c r="H14" s="503"/>
      <c r="I14" s="503"/>
      <c r="J14" s="503"/>
      <c r="K14" s="503"/>
      <c r="L14" s="503"/>
      <c r="M14" s="503"/>
      <c r="N14" s="503"/>
      <c r="O14" s="503"/>
      <c r="P14" s="504"/>
      <c r="Q14" s="494" t="s">
        <v>5</v>
      </c>
      <c r="R14" s="21"/>
      <c r="S14" s="236" t="str">
        <f>IF(E14="","ERROR","")</f>
        <v>ERROR</v>
      </c>
      <c r="T14" s="152" t="str">
        <f>IF(S14="ERROR","申請者氏名又は名称を記入してください","")</f>
        <v>申請者氏名又は名称を記入してください</v>
      </c>
      <c r="U14" s="162"/>
      <c r="V14" s="163"/>
      <c r="W14" s="21"/>
    </row>
    <row r="15" spans="1:23" ht="33" customHeight="1" x14ac:dyDescent="0.15">
      <c r="A15" s="496" t="s">
        <v>286</v>
      </c>
      <c r="B15" s="511"/>
      <c r="C15" s="511"/>
      <c r="D15" s="512"/>
      <c r="E15" s="505"/>
      <c r="F15" s="484"/>
      <c r="G15" s="484"/>
      <c r="H15" s="484"/>
      <c r="I15" s="484"/>
      <c r="J15" s="484"/>
      <c r="K15" s="484"/>
      <c r="L15" s="484"/>
      <c r="M15" s="484"/>
      <c r="N15" s="484"/>
      <c r="O15" s="484"/>
      <c r="P15" s="485"/>
      <c r="Q15" s="308"/>
      <c r="R15" s="21"/>
      <c r="S15" s="237" t="str">
        <f>IF(E15="","ERROR","")</f>
        <v>ERROR</v>
      </c>
      <c r="T15" s="226" t="str">
        <f>IF(S15="ERROR","申請者が法人又は管理組合の場合は、代表者名を記入してください","")</f>
        <v>申請者が法人又は管理組合の場合は、代表者名を記入してください</v>
      </c>
      <c r="U15" s="225"/>
      <c r="V15" s="227"/>
      <c r="W15" s="21"/>
    </row>
    <row r="16" spans="1:23" ht="33" customHeight="1" x14ac:dyDescent="0.15">
      <c r="A16" s="496" t="s">
        <v>6</v>
      </c>
      <c r="B16" s="497"/>
      <c r="C16" s="497"/>
      <c r="D16" s="498"/>
      <c r="E16" s="505"/>
      <c r="F16" s="506"/>
      <c r="G16" s="506"/>
      <c r="H16" s="506"/>
      <c r="I16" s="506"/>
      <c r="J16" s="506"/>
      <c r="K16" s="506"/>
      <c r="L16" s="506"/>
      <c r="M16" s="506"/>
      <c r="N16" s="506"/>
      <c r="O16" s="506"/>
      <c r="P16" s="507"/>
      <c r="Q16" s="308"/>
      <c r="R16" s="21"/>
      <c r="S16" s="237" t="str">
        <f t="shared" ref="S16" si="0">IF(E16="","ERROR","")</f>
        <v>ERROR</v>
      </c>
      <c r="T16" s="153" t="str">
        <f>IF(S16="ERROR","申請者の住所を記入してください","")</f>
        <v>申請者の住所を記入してください</v>
      </c>
      <c r="U16" s="164"/>
      <c r="V16" s="153"/>
      <c r="W16" s="21"/>
    </row>
    <row r="17" spans="1:23" ht="33" customHeight="1" thickBot="1" x14ac:dyDescent="0.2">
      <c r="A17" s="499" t="s">
        <v>7</v>
      </c>
      <c r="B17" s="500"/>
      <c r="C17" s="500"/>
      <c r="D17" s="501"/>
      <c r="E17" s="10" t="s">
        <v>8</v>
      </c>
      <c r="F17" s="11"/>
      <c r="G17" s="508"/>
      <c r="H17" s="508"/>
      <c r="I17" s="508"/>
      <c r="J17" s="508"/>
      <c r="K17" s="508"/>
      <c r="L17" s="508"/>
      <c r="M17" s="508"/>
      <c r="N17" s="508"/>
      <c r="O17" s="508"/>
      <c r="P17" s="509"/>
      <c r="Q17" s="495"/>
      <c r="R17" s="21"/>
      <c r="S17" s="238" t="str">
        <f>IF(G17="","ERROR","")</f>
        <v>ERROR</v>
      </c>
      <c r="T17" s="154" t="str">
        <f>IF(S17="ERROR","申請者の連絡先（電話番号）を記入してください","")</f>
        <v>申請者の連絡先（電話番号）を記入してください</v>
      </c>
      <c r="U17" s="165"/>
      <c r="V17" s="166"/>
      <c r="W17" s="21"/>
    </row>
    <row r="18" spans="1:23" ht="5.25" customHeight="1" x14ac:dyDescent="0.15">
      <c r="A18" s="12"/>
      <c r="B18" s="12"/>
      <c r="C18" s="12"/>
      <c r="D18" s="12"/>
      <c r="E18" s="12"/>
      <c r="F18" s="7"/>
      <c r="G18" s="7"/>
      <c r="H18" s="7"/>
      <c r="Q18" s="32"/>
      <c r="R18" s="21"/>
      <c r="S18" s="167"/>
      <c r="T18" s="143"/>
      <c r="U18" s="167"/>
      <c r="V18" s="143"/>
      <c r="W18" s="21"/>
    </row>
    <row r="19" spans="1:23" ht="25.9" customHeight="1" x14ac:dyDescent="0.15">
      <c r="A19" s="13"/>
      <c r="B19" s="14"/>
      <c r="C19" s="14"/>
      <c r="D19" s="14"/>
      <c r="E19" s="14"/>
      <c r="F19" s="14"/>
      <c r="G19" s="14"/>
      <c r="H19" s="14"/>
      <c r="I19" s="14"/>
      <c r="J19" s="14"/>
      <c r="K19" s="14"/>
      <c r="L19" s="14"/>
      <c r="M19" s="14"/>
      <c r="N19" s="14"/>
      <c r="O19" s="14"/>
      <c r="P19" s="14"/>
      <c r="Q19" s="32"/>
      <c r="R19" s="21"/>
      <c r="S19" s="167"/>
      <c r="T19" s="143"/>
      <c r="U19" s="167"/>
      <c r="V19" s="143"/>
      <c r="W19" s="21"/>
    </row>
    <row r="20" spans="1:23" ht="22.9" customHeight="1" x14ac:dyDescent="0.15">
      <c r="A20" s="580" t="s">
        <v>9</v>
      </c>
      <c r="B20" s="581"/>
      <c r="C20" s="581"/>
      <c r="D20" s="581"/>
      <c r="E20" s="581"/>
      <c r="F20" s="581"/>
      <c r="G20" s="581"/>
      <c r="H20" s="581"/>
      <c r="I20" s="581"/>
      <c r="J20" s="581"/>
      <c r="K20" s="581"/>
      <c r="L20" s="581"/>
      <c r="M20" s="581"/>
      <c r="N20" s="581"/>
      <c r="O20" s="581"/>
      <c r="P20" s="581"/>
      <c r="Q20" s="32"/>
      <c r="R20" s="21"/>
      <c r="S20" s="167"/>
      <c r="T20" s="143"/>
      <c r="U20" s="167"/>
      <c r="V20" s="143"/>
      <c r="W20" s="21"/>
    </row>
    <row r="21" spans="1:23" ht="31.5" customHeight="1" thickBot="1" x14ac:dyDescent="0.2">
      <c r="A21" s="590" t="s">
        <v>291</v>
      </c>
      <c r="B21" s="590"/>
      <c r="C21" s="590"/>
      <c r="D21" s="590"/>
      <c r="E21" s="590"/>
      <c r="F21" s="590"/>
      <c r="G21" s="590"/>
      <c r="H21" s="590"/>
      <c r="I21" s="590"/>
      <c r="J21" s="590"/>
      <c r="K21" s="590"/>
      <c r="L21" s="590"/>
      <c r="M21" s="590"/>
      <c r="N21" s="590"/>
      <c r="O21" s="590"/>
      <c r="P21" s="591"/>
      <c r="Q21" s="183" t="s">
        <v>10</v>
      </c>
      <c r="R21" s="21"/>
      <c r="S21" s="167"/>
      <c r="T21" s="143"/>
      <c r="U21" s="167"/>
      <c r="V21" s="143"/>
      <c r="W21" s="21"/>
    </row>
    <row r="22" spans="1:23" ht="42.75" customHeight="1" x14ac:dyDescent="0.15">
      <c r="A22" s="615" t="s">
        <v>11</v>
      </c>
      <c r="B22" s="616"/>
      <c r="C22" s="616"/>
      <c r="D22" s="524"/>
      <c r="E22" s="477"/>
      <c r="F22" s="478"/>
      <c r="G22" s="478"/>
      <c r="H22" s="478"/>
      <c r="I22" s="478"/>
      <c r="J22" s="478"/>
      <c r="K22" s="478"/>
      <c r="L22" s="478"/>
      <c r="M22" s="478"/>
      <c r="N22" s="478"/>
      <c r="O22" s="478"/>
      <c r="P22" s="479"/>
      <c r="Q22" s="184" t="s">
        <v>128</v>
      </c>
      <c r="R22" s="21"/>
      <c r="S22" s="239" t="str">
        <f>IF(E22="","ERROR","")</f>
        <v>ERROR</v>
      </c>
      <c r="T22" s="155" t="str">
        <f>IF(S22="ERROR","住宅所有者又は代理を行う者の氏名又は名称を記入してください","")</f>
        <v>住宅所有者又は代理を行う者の氏名又は名称を記入してください</v>
      </c>
      <c r="U22" s="162" t="str">
        <f>IF(AND(Q22="☑",E22=""),"ERROR","")</f>
        <v/>
      </c>
      <c r="V22" s="163" t="str">
        <f>IF(U22="ERROR","入力が不完全なまま「公開」にチェックがされています","")</f>
        <v/>
      </c>
      <c r="W22" s="21"/>
    </row>
    <row r="23" spans="1:23" ht="31.5" customHeight="1" x14ac:dyDescent="0.15">
      <c r="A23" s="474" t="s">
        <v>6</v>
      </c>
      <c r="B23" s="475"/>
      <c r="C23" s="475"/>
      <c r="D23" s="476"/>
      <c r="E23" s="480" t="s">
        <v>287</v>
      </c>
      <c r="F23" s="481"/>
      <c r="G23" s="481"/>
      <c r="H23" s="481"/>
      <c r="I23" s="481"/>
      <c r="J23" s="481"/>
      <c r="K23" s="481"/>
      <c r="L23" s="481"/>
      <c r="M23" s="481"/>
      <c r="N23" s="481"/>
      <c r="O23" s="481"/>
      <c r="P23" s="482"/>
      <c r="Q23" s="185" t="s">
        <v>128</v>
      </c>
      <c r="R23" s="21"/>
      <c r="S23" s="237" t="str">
        <f>IF(E23="","ERROR","")</f>
        <v/>
      </c>
      <c r="T23" s="156" t="str">
        <f>IF(S23="ERROR","住宅所有者又は代理を行う者の住所を記入してください","")</f>
        <v/>
      </c>
      <c r="U23" s="164" t="str">
        <f>IF(AND(Q23="☑",E23=""),"ERROR","")</f>
        <v/>
      </c>
      <c r="V23" s="153" t="str">
        <f>IF(U23="ERROR","入力が不完全なまま「公開」にチェックがされています","")</f>
        <v/>
      </c>
      <c r="W23" s="21"/>
    </row>
    <row r="24" spans="1:23" ht="31.5" customHeight="1" x14ac:dyDescent="0.15">
      <c r="A24" s="474" t="s">
        <v>7</v>
      </c>
      <c r="B24" s="475"/>
      <c r="C24" s="475"/>
      <c r="D24" s="476"/>
      <c r="E24" s="486" t="s">
        <v>12</v>
      </c>
      <c r="F24" s="487"/>
      <c r="G24" s="481"/>
      <c r="H24" s="481"/>
      <c r="I24" s="481"/>
      <c r="J24" s="481"/>
      <c r="K24" s="481"/>
      <c r="L24" s="481"/>
      <c r="M24" s="481"/>
      <c r="N24" s="481"/>
      <c r="O24" s="481"/>
      <c r="P24" s="482"/>
      <c r="Q24" s="186" t="s">
        <v>128</v>
      </c>
      <c r="R24" s="21"/>
      <c r="S24" s="237" t="str">
        <f>IF(G24="","ERROR","")</f>
        <v>ERROR</v>
      </c>
      <c r="T24" s="156" t="str">
        <f>IF(S24="ERROR","住宅所有者又は代理を行う者の連絡先（電話番号）を記入してください","")</f>
        <v>住宅所有者又は代理を行う者の連絡先（電話番号）を記入してください</v>
      </c>
      <c r="U24" s="164" t="str">
        <f>IF(AND(Q24="☑",G24=""),"ERROR","")</f>
        <v/>
      </c>
      <c r="V24" s="153" t="str">
        <f>IF(U24="ERROR","入力が不完全なまま「公開」にチェックがされています","")</f>
        <v/>
      </c>
      <c r="W24" s="21"/>
    </row>
    <row r="25" spans="1:23" ht="31.5" customHeight="1" x14ac:dyDescent="0.15">
      <c r="A25" s="474"/>
      <c r="B25" s="475"/>
      <c r="C25" s="475"/>
      <c r="D25" s="476"/>
      <c r="E25" s="486" t="s">
        <v>288</v>
      </c>
      <c r="F25" s="487"/>
      <c r="G25" s="481"/>
      <c r="H25" s="481"/>
      <c r="I25" s="481"/>
      <c r="J25" s="481"/>
      <c r="K25" s="481"/>
      <c r="L25" s="481"/>
      <c r="M25" s="481"/>
      <c r="N25" s="481"/>
      <c r="O25" s="481"/>
      <c r="P25" s="482"/>
      <c r="Q25" s="185" t="s">
        <v>128</v>
      </c>
      <c r="R25" s="21"/>
      <c r="S25" s="237" t="str">
        <f>IF(AND(Q25="☑",G25=""),"ERROR","")</f>
        <v/>
      </c>
      <c r="T25" s="156" t="str">
        <f>IF(S25="ERROR","入力が不完全なまま「公開」にチェックがされています","")</f>
        <v/>
      </c>
      <c r="U25" s="164"/>
      <c r="V25" s="168"/>
      <c r="W25" s="21"/>
    </row>
    <row r="26" spans="1:23" ht="31.5" customHeight="1" x14ac:dyDescent="0.15">
      <c r="A26" s="474" t="s">
        <v>14</v>
      </c>
      <c r="B26" s="475"/>
      <c r="C26" s="475"/>
      <c r="D26" s="476"/>
      <c r="E26" s="483"/>
      <c r="F26" s="484"/>
      <c r="G26" s="484"/>
      <c r="H26" s="484"/>
      <c r="I26" s="484"/>
      <c r="J26" s="484"/>
      <c r="K26" s="484"/>
      <c r="L26" s="484"/>
      <c r="M26" s="484"/>
      <c r="N26" s="484"/>
      <c r="O26" s="484"/>
      <c r="P26" s="485"/>
      <c r="Q26" s="185" t="s">
        <v>128</v>
      </c>
      <c r="R26" s="21"/>
      <c r="S26" s="237" t="str">
        <f>IF(AND(Q26="☑",E26=""),"ERROR","")</f>
        <v/>
      </c>
      <c r="T26" s="156" t="str">
        <f>IF(S26="ERROR","入力が不完全なまま「公開」にチェックがされています","")</f>
        <v/>
      </c>
      <c r="U26" s="164"/>
      <c r="V26" s="153"/>
      <c r="W26" s="21"/>
    </row>
    <row r="27" spans="1:23" ht="31.5" customHeight="1" thickBot="1" x14ac:dyDescent="0.2">
      <c r="A27" s="587" t="s">
        <v>15</v>
      </c>
      <c r="B27" s="588"/>
      <c r="C27" s="588"/>
      <c r="D27" s="589"/>
      <c r="E27" s="599"/>
      <c r="F27" s="508"/>
      <c r="G27" s="508"/>
      <c r="H27" s="508"/>
      <c r="I27" s="508"/>
      <c r="J27" s="508"/>
      <c r="K27" s="508"/>
      <c r="L27" s="508"/>
      <c r="M27" s="508"/>
      <c r="N27" s="508"/>
      <c r="O27" s="508"/>
      <c r="P27" s="509"/>
      <c r="Q27" s="187" t="s">
        <v>128</v>
      </c>
      <c r="R27" s="21"/>
      <c r="S27" s="238" t="str">
        <f>IF(AND(Q27="☑",E27=""),"ERROR","")</f>
        <v/>
      </c>
      <c r="T27" s="154" t="str">
        <f>IF(S27="ERROR","入力が不完全なまま「公開」にチェックがされています","")</f>
        <v/>
      </c>
      <c r="U27" s="165"/>
      <c r="V27" s="166"/>
      <c r="W27" s="21"/>
    </row>
    <row r="28" spans="1:23" ht="25.9" customHeight="1" x14ac:dyDescent="0.15">
      <c r="A28" s="13" t="s">
        <v>16</v>
      </c>
      <c r="B28" s="14"/>
      <c r="C28" s="14"/>
      <c r="D28" s="14"/>
      <c r="E28" s="14"/>
      <c r="F28" s="14"/>
      <c r="G28" s="14"/>
      <c r="H28" s="14"/>
      <c r="I28" s="14"/>
      <c r="J28" s="14"/>
      <c r="K28" s="14"/>
      <c r="L28" s="14"/>
      <c r="M28" s="14"/>
      <c r="N28" s="14"/>
      <c r="O28" s="14"/>
      <c r="P28" s="14"/>
      <c r="Q28" s="32"/>
      <c r="R28" s="21"/>
      <c r="S28" s="159"/>
      <c r="T28" s="143"/>
      <c r="U28" s="159"/>
      <c r="V28" s="143"/>
      <c r="W28" s="21"/>
    </row>
    <row r="29" spans="1:23" ht="14.25" customHeight="1" x14ac:dyDescent="0.15">
      <c r="A29" s="13"/>
      <c r="B29" s="14"/>
      <c r="C29" s="14"/>
      <c r="D29" s="14"/>
      <c r="E29" s="14"/>
      <c r="F29" s="14"/>
      <c r="G29" s="14"/>
      <c r="H29" s="14"/>
      <c r="I29" s="14"/>
      <c r="J29" s="14"/>
      <c r="K29" s="14"/>
      <c r="L29" s="14"/>
      <c r="M29" s="14"/>
      <c r="N29" s="14"/>
      <c r="O29" s="14"/>
      <c r="P29" s="14"/>
      <c r="Q29" s="32"/>
      <c r="R29" s="21"/>
      <c r="S29" s="159"/>
      <c r="T29" s="143"/>
      <c r="U29" s="159"/>
      <c r="V29" s="143"/>
      <c r="W29" s="21"/>
    </row>
    <row r="30" spans="1:23" ht="14.25" customHeight="1" x14ac:dyDescent="0.15">
      <c r="A30" s="13"/>
      <c r="B30" s="14"/>
      <c r="C30" s="14"/>
      <c r="D30" s="14"/>
      <c r="E30" s="14"/>
      <c r="F30" s="14"/>
      <c r="G30" s="14"/>
      <c r="H30" s="14"/>
      <c r="I30" s="14"/>
      <c r="J30" s="14"/>
      <c r="K30" s="14"/>
      <c r="L30" s="14"/>
      <c r="M30" s="14"/>
      <c r="N30" s="14"/>
      <c r="O30" s="14"/>
      <c r="P30" s="14"/>
      <c r="Q30" s="32"/>
      <c r="R30" s="21"/>
      <c r="S30" s="159"/>
      <c r="T30" s="143"/>
      <c r="U30" s="159"/>
      <c r="V30" s="143"/>
      <c r="W30" s="21"/>
    </row>
    <row r="31" spans="1:23" ht="17.25" customHeight="1" x14ac:dyDescent="0.15">
      <c r="A31" s="13"/>
      <c r="B31" s="14"/>
      <c r="C31" s="14"/>
      <c r="D31" s="14"/>
      <c r="E31" s="14"/>
      <c r="F31" s="14"/>
      <c r="G31" s="14"/>
      <c r="H31" s="14"/>
      <c r="I31" s="14"/>
      <c r="J31" s="14"/>
      <c r="K31" s="14"/>
      <c r="L31" s="14"/>
      <c r="M31" s="14"/>
      <c r="N31" s="14"/>
      <c r="O31" s="14"/>
      <c r="P31" s="14"/>
      <c r="Q31" s="32"/>
      <c r="R31" s="21"/>
      <c r="S31" s="159"/>
      <c r="T31" s="143"/>
      <c r="U31" s="159"/>
      <c r="V31" s="143"/>
      <c r="W31" s="21"/>
    </row>
    <row r="32" spans="1:23" ht="12.75" customHeight="1" x14ac:dyDescent="0.15">
      <c r="A32" s="18"/>
      <c r="B32" s="19"/>
      <c r="C32" s="19"/>
      <c r="D32" s="19"/>
      <c r="E32" s="20"/>
      <c r="F32" s="21"/>
      <c r="G32" s="21"/>
      <c r="H32" s="18"/>
      <c r="I32" s="21"/>
      <c r="J32" s="21"/>
      <c r="K32" s="21"/>
      <c r="L32" s="21"/>
      <c r="M32" s="21"/>
      <c r="N32" s="21"/>
      <c r="O32" s="21"/>
      <c r="P32" s="21"/>
      <c r="Q32" s="32"/>
      <c r="R32" s="21"/>
      <c r="S32" s="159"/>
      <c r="T32" s="143"/>
      <c r="U32" s="159"/>
      <c r="V32" s="143"/>
      <c r="W32" s="21"/>
    </row>
    <row r="33" spans="1:23" ht="22.5" customHeight="1" x14ac:dyDescent="0.15">
      <c r="A33" s="537" t="s">
        <v>17</v>
      </c>
      <c r="B33" s="537"/>
      <c r="C33" s="537"/>
      <c r="D33" s="537"/>
      <c r="E33" s="537"/>
      <c r="F33" s="537"/>
      <c r="G33" s="537"/>
      <c r="H33" s="537"/>
      <c r="I33" s="537"/>
      <c r="J33" s="537"/>
      <c r="K33" s="537"/>
      <c r="L33" s="537"/>
      <c r="M33" s="537"/>
      <c r="N33" s="537"/>
      <c r="O33" s="537"/>
      <c r="P33" s="537"/>
      <c r="Q33" s="32"/>
      <c r="R33" s="21"/>
      <c r="S33" s="159"/>
      <c r="T33" s="143"/>
      <c r="U33" s="159"/>
      <c r="V33" s="143"/>
      <c r="W33" s="21"/>
    </row>
    <row r="34" spans="1:23" ht="23.25" customHeight="1" x14ac:dyDescent="0.15">
      <c r="A34" s="6" t="s">
        <v>18</v>
      </c>
      <c r="B34" s="22"/>
      <c r="C34" s="23"/>
      <c r="D34" s="23"/>
      <c r="E34" s="24"/>
      <c r="H34" s="25"/>
      <c r="Q34" s="32"/>
      <c r="R34" s="21"/>
      <c r="S34" s="159"/>
      <c r="T34" s="143"/>
      <c r="U34" s="159"/>
      <c r="V34" s="143"/>
      <c r="W34" s="21"/>
    </row>
    <row r="35" spans="1:23" ht="37.15" customHeight="1" thickBot="1" x14ac:dyDescent="0.2">
      <c r="A35" s="590" t="s">
        <v>290</v>
      </c>
      <c r="B35" s="590"/>
      <c r="C35" s="590"/>
      <c r="D35" s="590"/>
      <c r="E35" s="590"/>
      <c r="F35" s="590"/>
      <c r="G35" s="590"/>
      <c r="H35" s="590"/>
      <c r="I35" s="590"/>
      <c r="J35" s="590"/>
      <c r="K35" s="590"/>
      <c r="L35" s="590"/>
      <c r="M35" s="590"/>
      <c r="N35" s="590"/>
      <c r="O35" s="590"/>
      <c r="P35" s="591"/>
      <c r="Q35" s="183" t="s">
        <v>10</v>
      </c>
      <c r="R35" s="21"/>
      <c r="S35" s="159"/>
      <c r="T35" s="143"/>
      <c r="U35" s="159"/>
      <c r="V35" s="143"/>
      <c r="W35" s="21"/>
    </row>
    <row r="36" spans="1:23" ht="18.95" customHeight="1" x14ac:dyDescent="0.15">
      <c r="A36" s="435" t="s">
        <v>19</v>
      </c>
      <c r="B36" s="402"/>
      <c r="C36" s="402"/>
      <c r="D36" s="403"/>
      <c r="E36" s="107" t="s">
        <v>128</v>
      </c>
      <c r="F36" s="434" t="s">
        <v>129</v>
      </c>
      <c r="G36" s="434"/>
      <c r="H36" s="434"/>
      <c r="I36" s="434"/>
      <c r="J36" s="434"/>
      <c r="K36" s="434"/>
      <c r="L36" s="434"/>
      <c r="M36" s="434"/>
      <c r="N36" s="434"/>
      <c r="O36" s="434"/>
      <c r="P36" s="439"/>
      <c r="Q36" s="598" t="s">
        <v>20</v>
      </c>
      <c r="R36" s="21"/>
      <c r="S36" s="272" t="str">
        <f>IF(AND(E36="☐",E37="☐"),"ERROR","")</f>
        <v>ERROR</v>
      </c>
      <c r="T36" s="271" t="str">
        <f>IF(S36="ERROR","住宅の種別にチェックしてください","")</f>
        <v>住宅の種別にチェックしてください</v>
      </c>
      <c r="U36" s="270"/>
      <c r="V36" s="271"/>
      <c r="W36" s="21"/>
    </row>
    <row r="37" spans="1:23" ht="18.95" customHeight="1" x14ac:dyDescent="0.15">
      <c r="A37" s="596"/>
      <c r="B37" s="597"/>
      <c r="C37" s="597"/>
      <c r="D37" s="452"/>
      <c r="E37" s="108" t="s">
        <v>128</v>
      </c>
      <c r="F37" s="322" t="s">
        <v>130</v>
      </c>
      <c r="G37" s="322"/>
      <c r="H37" s="322"/>
      <c r="I37" s="322"/>
      <c r="J37" s="322"/>
      <c r="K37" s="322"/>
      <c r="L37" s="322"/>
      <c r="M37" s="322"/>
      <c r="N37" s="322"/>
      <c r="O37" s="322"/>
      <c r="P37" s="323"/>
      <c r="Q37" s="592"/>
      <c r="R37" s="21"/>
      <c r="S37" s="269"/>
      <c r="T37" s="251" t="str">
        <f t="shared" ref="T37:T39" si="1">IF(S37="ERROR","住宅所有者又は代理を行う者の氏名又は名称を記入してください","")</f>
        <v/>
      </c>
      <c r="U37" s="263"/>
      <c r="V37" s="251"/>
      <c r="W37" s="21"/>
    </row>
    <row r="38" spans="1:23" ht="14.1" customHeight="1" x14ac:dyDescent="0.15">
      <c r="A38" s="281" t="s">
        <v>21</v>
      </c>
      <c r="B38" s="282"/>
      <c r="C38" s="282"/>
      <c r="D38" s="283"/>
      <c r="E38" s="607" t="s">
        <v>273</v>
      </c>
      <c r="F38" s="608"/>
      <c r="G38" s="608"/>
      <c r="H38" s="611" t="s">
        <v>221</v>
      </c>
      <c r="I38" s="611"/>
      <c r="J38" s="611"/>
      <c r="K38" s="611"/>
      <c r="L38" s="612"/>
      <c r="M38" s="613" t="s">
        <v>220</v>
      </c>
      <c r="N38" s="611"/>
      <c r="O38" s="611"/>
      <c r="P38" s="614"/>
      <c r="Q38" s="564" t="s">
        <v>20</v>
      </c>
      <c r="R38" s="21"/>
      <c r="S38" s="264" t="str">
        <f>IF(H39="","ERROR","")</f>
        <v>ERROR</v>
      </c>
      <c r="T38" s="249" t="str">
        <f>IF(S38="ERROR","住宅の位置（住居表示）を記入してください","")</f>
        <v>住宅の位置（住居表示）を記入してください</v>
      </c>
      <c r="U38" s="261"/>
      <c r="V38" s="273"/>
      <c r="W38" s="21"/>
    </row>
    <row r="39" spans="1:23" ht="20.100000000000001" customHeight="1" x14ac:dyDescent="0.15">
      <c r="A39" s="287"/>
      <c r="B39" s="288"/>
      <c r="C39" s="288"/>
      <c r="D39" s="289"/>
      <c r="E39" s="609"/>
      <c r="F39" s="610"/>
      <c r="G39" s="610"/>
      <c r="H39" s="603"/>
      <c r="I39" s="603"/>
      <c r="J39" s="603"/>
      <c r="K39" s="603"/>
      <c r="L39" s="603"/>
      <c r="M39" s="604"/>
      <c r="N39" s="605"/>
      <c r="O39" s="605"/>
      <c r="P39" s="606"/>
      <c r="Q39" s="592"/>
      <c r="R39" s="21"/>
      <c r="S39" s="269"/>
      <c r="T39" s="251" t="str">
        <f t="shared" si="1"/>
        <v/>
      </c>
      <c r="U39" s="263"/>
      <c r="V39" s="274"/>
      <c r="W39" s="21"/>
    </row>
    <row r="40" spans="1:23" ht="33" customHeight="1" x14ac:dyDescent="0.15">
      <c r="A40" s="496" t="s">
        <v>22</v>
      </c>
      <c r="B40" s="497"/>
      <c r="C40" s="497"/>
      <c r="D40" s="498"/>
      <c r="E40" s="600"/>
      <c r="F40" s="601"/>
      <c r="G40" s="601"/>
      <c r="H40" s="601"/>
      <c r="I40" s="601"/>
      <c r="J40" s="601"/>
      <c r="K40" s="601"/>
      <c r="L40" s="601"/>
      <c r="M40" s="601"/>
      <c r="N40" s="601"/>
      <c r="O40" s="601"/>
      <c r="P40" s="602"/>
      <c r="Q40" s="593"/>
      <c r="R40" s="21"/>
      <c r="S40" s="240" t="str">
        <f>IF(E40="","ERROR","")</f>
        <v>ERROR</v>
      </c>
      <c r="T40" s="156" t="str">
        <f>IF(S40="ERROR","住宅名称を記入してください","")</f>
        <v>住宅名称を記入してください</v>
      </c>
      <c r="U40" s="164"/>
      <c r="V40" s="156"/>
      <c r="W40" s="21"/>
    </row>
    <row r="41" spans="1:23" ht="12" customHeight="1" x14ac:dyDescent="0.15">
      <c r="A41" s="281" t="s">
        <v>23</v>
      </c>
      <c r="B41" s="282"/>
      <c r="C41" s="282"/>
      <c r="D41" s="283"/>
      <c r="E41" s="88" t="s">
        <v>24</v>
      </c>
      <c r="F41" s="89"/>
      <c r="G41" s="89"/>
      <c r="H41" s="90" t="s">
        <v>25</v>
      </c>
      <c r="I41" s="89"/>
      <c r="J41" s="91"/>
      <c r="K41" s="92" t="s">
        <v>26</v>
      </c>
      <c r="L41" s="89"/>
      <c r="M41" s="89"/>
      <c r="N41" s="92" t="s">
        <v>27</v>
      </c>
      <c r="O41" s="26"/>
      <c r="P41" s="26"/>
      <c r="Q41" s="586" t="s">
        <v>128</v>
      </c>
      <c r="R41" s="21"/>
      <c r="S41" s="264" t="str">
        <f>IF(OR(AND(E42&lt;&gt;"",H42=""),AND(H42&lt;&gt;"",E42=""),AND(H42&lt;&gt;"",AND(K42="",N42="")),AND(K42&lt;&gt;"",H42=""),AND(N42&lt;&gt;"",H42="")),"ERROR","")</f>
        <v/>
      </c>
      <c r="T41" s="324" t="str">
        <f>IF(S41="ERROR","電車（路線名）・最寄駅・バス時間・徒歩時間の記入に不備があります","")</f>
        <v/>
      </c>
      <c r="U41" s="278" t="str">
        <f>IF(AND(Q41="☑",E42=""),"ERROR","")</f>
        <v/>
      </c>
      <c r="V41" s="249" t="str">
        <f>IF(U41="ERROR","入力が不完全なまま「公開」にチェックがされています","")</f>
        <v/>
      </c>
      <c r="W41" s="21"/>
    </row>
    <row r="42" spans="1:23" ht="22.5" customHeight="1" x14ac:dyDescent="0.15">
      <c r="A42" s="284"/>
      <c r="B42" s="285"/>
      <c r="C42" s="288"/>
      <c r="D42" s="289"/>
      <c r="E42" s="306"/>
      <c r="F42" s="305"/>
      <c r="G42" s="95" t="s">
        <v>276</v>
      </c>
      <c r="H42" s="304"/>
      <c r="I42" s="305"/>
      <c r="J42" s="96" t="s">
        <v>274</v>
      </c>
      <c r="K42" s="302"/>
      <c r="L42" s="303"/>
      <c r="M42" s="93" t="s">
        <v>275</v>
      </c>
      <c r="N42" s="302"/>
      <c r="O42" s="303"/>
      <c r="P42" s="94" t="s">
        <v>275</v>
      </c>
      <c r="Q42" s="428"/>
      <c r="R42" s="21"/>
      <c r="S42" s="269"/>
      <c r="T42" s="325" t="str">
        <f t="shared" ref="T42" si="2">IF(S42="ERROR","住宅所有者又は代理を行う者の氏名又は名称を記入してください","")</f>
        <v/>
      </c>
      <c r="U42" s="279"/>
      <c r="V42" s="251"/>
      <c r="W42" s="21"/>
    </row>
    <row r="43" spans="1:23" ht="30" customHeight="1" x14ac:dyDescent="0.15">
      <c r="A43" s="281" t="s">
        <v>28</v>
      </c>
      <c r="B43" s="282"/>
      <c r="C43" s="298"/>
      <c r="D43" s="299"/>
      <c r="E43" s="465"/>
      <c r="F43" s="466"/>
      <c r="G43" s="466"/>
      <c r="H43" s="466"/>
      <c r="I43" s="466"/>
      <c r="J43" s="62" t="s">
        <v>140</v>
      </c>
      <c r="K43" s="467"/>
      <c r="L43" s="334"/>
      <c r="M43" s="334"/>
      <c r="N43" s="334"/>
      <c r="O43" s="334"/>
      <c r="P43" s="9" t="s">
        <v>141</v>
      </c>
      <c r="Q43" s="310" t="s">
        <v>20</v>
      </c>
      <c r="R43" s="21"/>
      <c r="S43" s="240" t="str">
        <f>IF(OR(E43="",K43=""),"ERROR","")</f>
        <v>ERROR</v>
      </c>
      <c r="T43" s="156" t="str">
        <f>IF(S43="ERROR","住宅の構造・階数を記入してください","")</f>
        <v>住宅の構造・階数を記入してください</v>
      </c>
      <c r="U43" s="164"/>
      <c r="V43" s="156"/>
      <c r="W43" s="21"/>
    </row>
    <row r="44" spans="1:23" ht="30" customHeight="1" x14ac:dyDescent="0.15">
      <c r="A44" s="312" t="s">
        <v>29</v>
      </c>
      <c r="B44" s="313"/>
      <c r="C44" s="313"/>
      <c r="D44" s="314"/>
      <c r="E44" s="315"/>
      <c r="F44" s="316"/>
      <c r="G44" s="316"/>
      <c r="H44" s="316"/>
      <c r="I44" s="316"/>
      <c r="J44" s="316"/>
      <c r="K44" s="468" t="s">
        <v>73</v>
      </c>
      <c r="L44" s="468"/>
      <c r="M44" s="468"/>
      <c r="N44" s="468"/>
      <c r="O44" s="468"/>
      <c r="P44" s="469"/>
      <c r="Q44" s="311"/>
      <c r="R44" s="21"/>
      <c r="S44" s="240" t="str">
        <f>IF(E44="","ERROR","")</f>
        <v>ERROR</v>
      </c>
      <c r="T44" s="156" t="str">
        <f>IF(S44="ERROR","住宅の戸数を記入してください","")</f>
        <v>住宅の戸数を記入してください</v>
      </c>
      <c r="U44" s="164"/>
      <c r="V44" s="156"/>
      <c r="W44" s="21"/>
    </row>
    <row r="45" spans="1:23" ht="30" customHeight="1" x14ac:dyDescent="0.15">
      <c r="A45" s="297" t="s">
        <v>30</v>
      </c>
      <c r="B45" s="298"/>
      <c r="C45" s="594"/>
      <c r="D45" s="595"/>
      <c r="E45" s="470" t="s">
        <v>142</v>
      </c>
      <c r="F45" s="471"/>
      <c r="G45" s="471"/>
      <c r="H45" s="472"/>
      <c r="I45" s="472"/>
      <c r="J45" s="472"/>
      <c r="K45" s="349" t="s">
        <v>199</v>
      </c>
      <c r="L45" s="349"/>
      <c r="M45" s="473"/>
      <c r="N45" s="473"/>
      <c r="O45" s="473"/>
      <c r="P45" s="64" t="s">
        <v>182</v>
      </c>
      <c r="Q45" s="188" t="s">
        <v>31</v>
      </c>
      <c r="R45" s="21"/>
      <c r="S45" s="240" t="str">
        <f>IF(OR(H45="",M45=""),"ERROR","")</f>
        <v>ERROR</v>
      </c>
      <c r="T45" s="156" t="str">
        <f>IF(S45="ERROR","建築確認又は計画通知の年月日と記号番号を記入してください","")</f>
        <v>建築確認又は計画通知の年月日と記号番号を記入してください</v>
      </c>
      <c r="U45" s="164"/>
      <c r="V45" s="156"/>
      <c r="W45" s="21"/>
    </row>
    <row r="46" spans="1:23" ht="24.95" customHeight="1" x14ac:dyDescent="0.15">
      <c r="A46" s="582" t="s">
        <v>32</v>
      </c>
      <c r="B46" s="583"/>
      <c r="C46" s="449" t="s">
        <v>33</v>
      </c>
      <c r="D46" s="283"/>
      <c r="E46" s="109" t="s">
        <v>128</v>
      </c>
      <c r="F46" s="317" t="s">
        <v>131</v>
      </c>
      <c r="G46" s="317"/>
      <c r="H46" s="317"/>
      <c r="I46" s="317"/>
      <c r="J46" s="317"/>
      <c r="K46" s="317"/>
      <c r="L46" s="317"/>
      <c r="M46" s="317"/>
      <c r="N46" s="317"/>
      <c r="O46" s="317"/>
      <c r="P46" s="318"/>
      <c r="Q46" s="307" t="s">
        <v>31</v>
      </c>
      <c r="R46" s="21"/>
      <c r="S46" s="264" t="str">
        <f>IF(OR(COUNTIF(E46:E48,"☑")=0,COUNTIF(E46:E48,"☑")&gt;=2),"ERROR","")</f>
        <v>ERROR</v>
      </c>
      <c r="T46" s="249" t="str">
        <f>IF(S46="ERROR","耐震性能について、いずれか一つにチェックしてください","")</f>
        <v>耐震性能について、いずれか一つにチェックしてください</v>
      </c>
      <c r="U46" s="261"/>
      <c r="V46" s="249"/>
      <c r="W46" s="21"/>
    </row>
    <row r="47" spans="1:23" ht="24.95" customHeight="1" x14ac:dyDescent="0.15">
      <c r="A47" s="529"/>
      <c r="B47" s="530"/>
      <c r="C47" s="516"/>
      <c r="D47" s="404"/>
      <c r="E47" s="110" t="s">
        <v>128</v>
      </c>
      <c r="F47" s="317" t="s">
        <v>132</v>
      </c>
      <c r="G47" s="317"/>
      <c r="H47" s="317"/>
      <c r="I47" s="317"/>
      <c r="J47" s="317"/>
      <c r="K47" s="317"/>
      <c r="L47" s="317"/>
      <c r="M47" s="317"/>
      <c r="N47" s="317"/>
      <c r="O47" s="317"/>
      <c r="P47" s="318"/>
      <c r="Q47" s="308"/>
      <c r="R47" s="21"/>
      <c r="S47" s="268"/>
      <c r="T47" s="250"/>
      <c r="U47" s="262"/>
      <c r="V47" s="250"/>
      <c r="W47" s="21"/>
    </row>
    <row r="48" spans="1:23" ht="24.95" customHeight="1" x14ac:dyDescent="0.15">
      <c r="A48" s="584"/>
      <c r="B48" s="585"/>
      <c r="C48" s="451"/>
      <c r="D48" s="289"/>
      <c r="E48" s="110" t="s">
        <v>128</v>
      </c>
      <c r="F48" s="317" t="s">
        <v>133</v>
      </c>
      <c r="G48" s="317"/>
      <c r="H48" s="317"/>
      <c r="I48" s="317"/>
      <c r="J48" s="317"/>
      <c r="K48" s="317"/>
      <c r="L48" s="317"/>
      <c r="M48" s="317"/>
      <c r="N48" s="317"/>
      <c r="O48" s="317"/>
      <c r="P48" s="318"/>
      <c r="Q48" s="309"/>
      <c r="R48" s="21"/>
      <c r="S48" s="269"/>
      <c r="T48" s="251"/>
      <c r="U48" s="263"/>
      <c r="V48" s="251"/>
      <c r="W48" s="21"/>
    </row>
    <row r="49" spans="1:23" ht="30" customHeight="1" x14ac:dyDescent="0.15">
      <c r="A49" s="297" t="s">
        <v>34</v>
      </c>
      <c r="B49" s="298"/>
      <c r="C49" s="497"/>
      <c r="D49" s="498"/>
      <c r="E49" s="301"/>
      <c r="F49" s="577"/>
      <c r="G49" s="577"/>
      <c r="H49" s="577"/>
      <c r="I49" s="577"/>
      <c r="J49" s="577"/>
      <c r="K49" s="578"/>
      <c r="L49" s="578"/>
      <c r="M49" s="578"/>
      <c r="N49" s="578"/>
      <c r="O49" s="578"/>
      <c r="P49" s="579"/>
      <c r="Q49" s="185" t="s">
        <v>128</v>
      </c>
      <c r="R49" s="21"/>
      <c r="S49" s="240" t="str">
        <f>IF(AND(Q49="☑",E49=""),"ERROR","")</f>
        <v/>
      </c>
      <c r="T49" s="156" t="str">
        <f>IF(S49="ERROR","入力が不完全なまま「公開」にチェックがされています","")</f>
        <v/>
      </c>
      <c r="U49" s="164"/>
      <c r="V49" s="156"/>
      <c r="W49" s="21"/>
    </row>
    <row r="50" spans="1:23" ht="30" customHeight="1" x14ac:dyDescent="0.15">
      <c r="A50" s="297" t="s">
        <v>35</v>
      </c>
      <c r="B50" s="298"/>
      <c r="C50" s="298"/>
      <c r="D50" s="299"/>
      <c r="E50" s="333"/>
      <c r="F50" s="334"/>
      <c r="G50" s="46" t="s">
        <v>134</v>
      </c>
      <c r="H50" s="335"/>
      <c r="I50" s="335"/>
      <c r="J50" s="46" t="s">
        <v>135</v>
      </c>
      <c r="K50" s="337" t="s">
        <v>136</v>
      </c>
      <c r="L50" s="337"/>
      <c r="M50" s="337"/>
      <c r="N50" s="336"/>
      <c r="O50" s="336"/>
      <c r="P50" s="63" t="s">
        <v>135</v>
      </c>
      <c r="Q50" s="185" t="s">
        <v>128</v>
      </c>
      <c r="R50" s="21"/>
      <c r="S50" s="240" t="str">
        <f>IF(AND(Q50="☑",OR(E50="",H50="",N50="")),"ERROR","")</f>
        <v/>
      </c>
      <c r="T50" s="156" t="str">
        <f>IF(S50="ERROR","入力が不完全なまま「公開」にチェックがされています","")</f>
        <v/>
      </c>
      <c r="U50" s="164"/>
      <c r="V50" s="156"/>
      <c r="W50" s="21"/>
    </row>
    <row r="51" spans="1:23" ht="30" customHeight="1" x14ac:dyDescent="0.15">
      <c r="A51" s="297" t="s">
        <v>36</v>
      </c>
      <c r="B51" s="298"/>
      <c r="C51" s="298"/>
      <c r="D51" s="299"/>
      <c r="E51" s="315"/>
      <c r="F51" s="316"/>
      <c r="G51" s="316"/>
      <c r="H51" s="316"/>
      <c r="I51" s="316"/>
      <c r="J51" s="46" t="s">
        <v>137</v>
      </c>
      <c r="K51" s="111"/>
      <c r="L51" s="60" t="s">
        <v>138</v>
      </c>
      <c r="M51" s="111"/>
      <c r="N51" s="317" t="s">
        <v>139</v>
      </c>
      <c r="O51" s="317"/>
      <c r="P51" s="318"/>
      <c r="Q51" s="185" t="s">
        <v>128</v>
      </c>
      <c r="R51" s="21"/>
      <c r="S51" s="240" t="str">
        <f>IF(AND(Q51="☑",OR(E51="",K51="",M51="")),"ERROR","")</f>
        <v/>
      </c>
      <c r="T51" s="156" t="str">
        <f>IF(S51="ERROR","入力が不完全なまま「公開」にチェックがされています","")</f>
        <v/>
      </c>
      <c r="U51" s="164"/>
      <c r="V51" s="156"/>
      <c r="W51" s="21"/>
    </row>
    <row r="52" spans="1:23" ht="30" customHeight="1" x14ac:dyDescent="0.15">
      <c r="A52" s="297" t="s">
        <v>37</v>
      </c>
      <c r="B52" s="298"/>
      <c r="C52" s="298"/>
      <c r="D52" s="299"/>
      <c r="E52" s="300"/>
      <c r="F52" s="300"/>
      <c r="G52" s="300"/>
      <c r="H52" s="300"/>
      <c r="I52" s="300"/>
      <c r="J52" s="300"/>
      <c r="K52" s="300"/>
      <c r="L52" s="300"/>
      <c r="M52" s="300"/>
      <c r="N52" s="300"/>
      <c r="O52" s="300"/>
      <c r="P52" s="301"/>
      <c r="Q52" s="185" t="s">
        <v>128</v>
      </c>
      <c r="R52" s="21"/>
      <c r="S52" s="240" t="str">
        <f>IF(AND(Q52="☑",E52=""),"ERROR","")</f>
        <v/>
      </c>
      <c r="T52" s="156" t="str">
        <f>IF(S52="ERROR","入力が不完全なまま「公開」にチェックがされています","")</f>
        <v/>
      </c>
      <c r="U52" s="164"/>
      <c r="V52" s="156"/>
      <c r="W52" s="21"/>
    </row>
    <row r="53" spans="1:23" ht="40.5" customHeight="1" thickBot="1" x14ac:dyDescent="0.2">
      <c r="A53" s="297" t="s">
        <v>38</v>
      </c>
      <c r="B53" s="298"/>
      <c r="C53" s="298"/>
      <c r="D53" s="299"/>
      <c r="E53" s="331"/>
      <c r="F53" s="331"/>
      <c r="G53" s="331"/>
      <c r="H53" s="331"/>
      <c r="I53" s="331"/>
      <c r="J53" s="331"/>
      <c r="K53" s="331"/>
      <c r="L53" s="331"/>
      <c r="M53" s="331"/>
      <c r="N53" s="331"/>
      <c r="O53" s="331"/>
      <c r="P53" s="332"/>
      <c r="Q53" s="185" t="s">
        <v>128</v>
      </c>
      <c r="R53" s="21"/>
      <c r="S53" s="241" t="str">
        <f>IF(AND(Q53="☑",E53=""),"ERROR","")</f>
        <v/>
      </c>
      <c r="T53" s="154" t="str">
        <f>IF(S53="ERROR","入力が不完全なまま「公開」にチェックがされています","")</f>
        <v/>
      </c>
      <c r="U53" s="165"/>
      <c r="V53" s="154"/>
      <c r="W53" s="21"/>
    </row>
    <row r="54" spans="1:23" ht="33" customHeight="1" thickBot="1" x14ac:dyDescent="0.2">
      <c r="A54" s="572" t="s">
        <v>39</v>
      </c>
      <c r="B54" s="573"/>
      <c r="C54" s="573"/>
      <c r="D54" s="574"/>
      <c r="E54" s="575"/>
      <c r="F54" s="575"/>
      <c r="G54" s="575"/>
      <c r="H54" s="575"/>
      <c r="I54" s="575"/>
      <c r="J54" s="575"/>
      <c r="K54" s="575"/>
      <c r="L54" s="575"/>
      <c r="M54" s="575"/>
      <c r="N54" s="575"/>
      <c r="O54" s="575"/>
      <c r="P54" s="576"/>
      <c r="Q54" s="189" t="s">
        <v>31</v>
      </c>
      <c r="R54" s="169"/>
      <c r="S54" s="159"/>
      <c r="T54" s="143"/>
      <c r="U54" s="159"/>
      <c r="V54" s="143"/>
      <c r="W54" s="21"/>
    </row>
    <row r="55" spans="1:23" ht="23.25" customHeight="1" x14ac:dyDescent="0.15">
      <c r="A55" s="13" t="s">
        <v>16</v>
      </c>
      <c r="B55" s="5"/>
      <c r="C55" s="27"/>
      <c r="D55" s="27"/>
      <c r="E55" s="28"/>
      <c r="F55" s="21"/>
      <c r="G55" s="21"/>
      <c r="H55" s="18"/>
      <c r="I55" s="21"/>
      <c r="J55" s="21"/>
      <c r="K55" s="21"/>
      <c r="L55" s="21"/>
      <c r="M55" s="21"/>
      <c r="N55" s="21"/>
      <c r="O55" s="21"/>
      <c r="P55" s="21"/>
      <c r="Q55" s="32"/>
      <c r="R55" s="21"/>
      <c r="S55" s="272" t="str">
        <f>IF('(確認用)登録簿'!E28="","ERROR","")</f>
        <v>ERROR</v>
      </c>
      <c r="T55" s="271" t="str">
        <f>IF(S55="ERROR","非常用電源設備または防災活動の登録基準を満たすように記入してください","")</f>
        <v>非常用電源設備または防災活動の登録基準を満たすように記入してください</v>
      </c>
      <c r="U55" s="270"/>
      <c r="V55" s="571"/>
      <c r="W55" s="21"/>
    </row>
    <row r="56" spans="1:23" ht="13.5" customHeight="1" x14ac:dyDescent="0.15">
      <c r="A56" s="5"/>
      <c r="B56" s="29"/>
      <c r="C56" s="19"/>
      <c r="D56" s="19"/>
      <c r="E56" s="40"/>
      <c r="F56"/>
      <c r="G56"/>
      <c r="H56"/>
      <c r="I56"/>
      <c r="J56"/>
      <c r="K56"/>
      <c r="L56"/>
      <c r="M56"/>
      <c r="N56"/>
      <c r="O56"/>
      <c r="P56"/>
      <c r="Q56" s="32"/>
      <c r="R56" s="21"/>
      <c r="S56" s="268"/>
      <c r="T56" s="250"/>
      <c r="U56" s="262"/>
      <c r="V56" s="311"/>
      <c r="W56" s="21"/>
    </row>
    <row r="57" spans="1:23" ht="12.6" customHeight="1" x14ac:dyDescent="0.15">
      <c r="A57" s="18"/>
      <c r="Q57" s="32"/>
      <c r="R57" s="21"/>
      <c r="S57" s="268"/>
      <c r="T57" s="250"/>
      <c r="U57" s="262"/>
      <c r="V57" s="311"/>
      <c r="W57" s="21"/>
    </row>
    <row r="58" spans="1:23" s="31" customFormat="1" ht="18.75" customHeight="1" thickBot="1" x14ac:dyDescent="0.2">
      <c r="A58" s="6" t="s">
        <v>40</v>
      </c>
      <c r="B58" s="22"/>
      <c r="C58" s="30"/>
      <c r="D58" s="30"/>
      <c r="E58" s="30"/>
      <c r="F58" s="30"/>
      <c r="G58" s="30"/>
      <c r="H58" s="30"/>
      <c r="I58" s="30"/>
      <c r="J58" s="30"/>
      <c r="K58" s="30"/>
      <c r="L58" s="30"/>
      <c r="M58" s="30"/>
      <c r="N58" s="30"/>
      <c r="O58" s="30"/>
      <c r="P58" s="30"/>
      <c r="Q58" s="190"/>
      <c r="R58" s="170"/>
      <c r="S58" s="265"/>
      <c r="T58" s="266"/>
      <c r="U58" s="267"/>
      <c r="V58" s="550"/>
      <c r="W58" s="170"/>
    </row>
    <row r="59" spans="1:23" ht="37.15" customHeight="1" x14ac:dyDescent="0.15">
      <c r="B59" s="338" t="s">
        <v>281</v>
      </c>
      <c r="C59" s="339"/>
      <c r="D59" s="339"/>
      <c r="E59" s="339"/>
      <c r="F59" s="339"/>
      <c r="G59" s="339"/>
      <c r="H59" s="339"/>
      <c r="I59" s="339"/>
      <c r="J59" s="339"/>
      <c r="K59" s="339"/>
      <c r="L59" s="339"/>
      <c r="M59" s="339"/>
      <c r="N59" s="339"/>
      <c r="O59" s="339"/>
      <c r="P59" s="340"/>
      <c r="Q59" s="494" t="s">
        <v>5</v>
      </c>
      <c r="R59" s="21"/>
      <c r="S59" s="280"/>
      <c r="T59" s="561"/>
      <c r="U59" s="280"/>
      <c r="V59" s="275"/>
      <c r="W59" s="21"/>
    </row>
    <row r="60" spans="1:23" ht="37.15" customHeight="1" x14ac:dyDescent="0.15">
      <c r="B60" s="341"/>
      <c r="C60" s="342"/>
      <c r="D60" s="342"/>
      <c r="E60" s="342"/>
      <c r="F60" s="342"/>
      <c r="G60" s="342"/>
      <c r="H60" s="342"/>
      <c r="I60" s="342"/>
      <c r="J60" s="342"/>
      <c r="K60" s="342"/>
      <c r="L60" s="342"/>
      <c r="M60" s="342"/>
      <c r="N60" s="342"/>
      <c r="O60" s="342"/>
      <c r="P60" s="343"/>
      <c r="Q60" s="308"/>
      <c r="R60" s="21"/>
      <c r="S60" s="280"/>
      <c r="T60" s="561"/>
      <c r="U60" s="280"/>
      <c r="V60" s="276"/>
      <c r="W60" s="21"/>
    </row>
    <row r="61" spans="1:23" ht="37.15" customHeight="1" x14ac:dyDescent="0.15">
      <c r="B61" s="341"/>
      <c r="C61" s="342"/>
      <c r="D61" s="342"/>
      <c r="E61" s="342"/>
      <c r="F61" s="342"/>
      <c r="G61" s="342"/>
      <c r="H61" s="342"/>
      <c r="I61" s="342"/>
      <c r="J61" s="342"/>
      <c r="K61" s="342"/>
      <c r="L61" s="342"/>
      <c r="M61" s="342"/>
      <c r="N61" s="342"/>
      <c r="O61" s="342"/>
      <c r="P61" s="343"/>
      <c r="Q61" s="308"/>
      <c r="R61" s="21"/>
      <c r="S61" s="280"/>
      <c r="T61" s="561"/>
      <c r="U61" s="280"/>
      <c r="V61" s="276"/>
      <c r="W61" s="21"/>
    </row>
    <row r="62" spans="1:23" ht="37.15" customHeight="1" x14ac:dyDescent="0.15">
      <c r="B62" s="341"/>
      <c r="C62" s="342"/>
      <c r="D62" s="342"/>
      <c r="E62" s="342"/>
      <c r="F62" s="342"/>
      <c r="G62" s="342"/>
      <c r="H62" s="342"/>
      <c r="I62" s="342"/>
      <c r="J62" s="342"/>
      <c r="K62" s="342"/>
      <c r="L62" s="342"/>
      <c r="M62" s="342"/>
      <c r="N62" s="342"/>
      <c r="O62" s="342"/>
      <c r="P62" s="343"/>
      <c r="Q62" s="308"/>
      <c r="R62" s="21"/>
      <c r="S62" s="280"/>
      <c r="T62" s="561"/>
      <c r="U62" s="280"/>
      <c r="V62" s="276"/>
      <c r="W62" s="21"/>
    </row>
    <row r="63" spans="1:23" ht="37.15" customHeight="1" x14ac:dyDescent="0.15">
      <c r="B63" s="341"/>
      <c r="C63" s="342"/>
      <c r="D63" s="342"/>
      <c r="E63" s="342"/>
      <c r="F63" s="342"/>
      <c r="G63" s="342"/>
      <c r="H63" s="342"/>
      <c r="I63" s="342"/>
      <c r="J63" s="342"/>
      <c r="K63" s="342"/>
      <c r="L63" s="342"/>
      <c r="M63" s="342"/>
      <c r="N63" s="342"/>
      <c r="O63" s="342"/>
      <c r="P63" s="343"/>
      <c r="Q63" s="308"/>
      <c r="R63" s="21"/>
      <c r="S63" s="280"/>
      <c r="T63" s="561"/>
      <c r="U63" s="280"/>
      <c r="V63" s="276"/>
      <c r="W63" s="21"/>
    </row>
    <row r="64" spans="1:23" ht="37.15" customHeight="1" x14ac:dyDescent="0.15">
      <c r="B64" s="341"/>
      <c r="C64" s="342"/>
      <c r="D64" s="342"/>
      <c r="E64" s="342"/>
      <c r="F64" s="342"/>
      <c r="G64" s="342"/>
      <c r="H64" s="342"/>
      <c r="I64" s="342"/>
      <c r="J64" s="342"/>
      <c r="K64" s="342"/>
      <c r="L64" s="342"/>
      <c r="M64" s="342"/>
      <c r="N64" s="342"/>
      <c r="O64" s="342"/>
      <c r="P64" s="343"/>
      <c r="Q64" s="308"/>
      <c r="R64" s="21"/>
      <c r="S64" s="280"/>
      <c r="T64" s="561"/>
      <c r="U64" s="280"/>
      <c r="V64" s="276"/>
      <c r="W64" s="21"/>
    </row>
    <row r="65" spans="1:23" ht="37.15" customHeight="1" x14ac:dyDescent="0.15">
      <c r="B65" s="341"/>
      <c r="C65" s="342"/>
      <c r="D65" s="342"/>
      <c r="E65" s="342"/>
      <c r="F65" s="342"/>
      <c r="G65" s="342"/>
      <c r="H65" s="342"/>
      <c r="I65" s="342"/>
      <c r="J65" s="342"/>
      <c r="K65" s="342"/>
      <c r="L65" s="342"/>
      <c r="M65" s="342"/>
      <c r="N65" s="342"/>
      <c r="O65" s="342"/>
      <c r="P65" s="343"/>
      <c r="Q65" s="308"/>
      <c r="R65" s="21"/>
      <c r="S65" s="280"/>
      <c r="T65" s="561"/>
      <c r="U65" s="280"/>
      <c r="V65" s="276"/>
      <c r="W65" s="21"/>
    </row>
    <row r="66" spans="1:23" ht="27" customHeight="1" x14ac:dyDescent="0.15">
      <c r="B66" s="341"/>
      <c r="C66" s="342"/>
      <c r="D66" s="342"/>
      <c r="E66" s="342"/>
      <c r="F66" s="342"/>
      <c r="G66" s="342"/>
      <c r="H66" s="342"/>
      <c r="I66" s="342"/>
      <c r="J66" s="342"/>
      <c r="K66" s="342"/>
      <c r="L66" s="342"/>
      <c r="M66" s="342"/>
      <c r="N66" s="342"/>
      <c r="O66" s="342"/>
      <c r="P66" s="343"/>
      <c r="Q66" s="308"/>
      <c r="R66" s="21"/>
      <c r="S66" s="280"/>
      <c r="T66" s="561"/>
      <c r="U66" s="280"/>
      <c r="V66" s="276"/>
      <c r="W66" s="21"/>
    </row>
    <row r="67" spans="1:23" ht="21.6" customHeight="1" thickBot="1" x14ac:dyDescent="0.2">
      <c r="B67" s="344"/>
      <c r="C67" s="345"/>
      <c r="D67" s="345"/>
      <c r="E67" s="345"/>
      <c r="F67" s="345"/>
      <c r="G67" s="345"/>
      <c r="H67" s="345"/>
      <c r="I67" s="345"/>
      <c r="J67" s="345"/>
      <c r="K67" s="345"/>
      <c r="L67" s="345"/>
      <c r="M67" s="345"/>
      <c r="N67" s="345"/>
      <c r="O67" s="345"/>
      <c r="P67" s="346"/>
      <c r="Q67" s="495"/>
      <c r="R67" s="21"/>
      <c r="S67" s="280"/>
      <c r="T67" s="561"/>
      <c r="U67" s="280"/>
      <c r="V67" s="277"/>
      <c r="W67" s="21"/>
    </row>
    <row r="68" spans="1:23" ht="19.899999999999999" customHeight="1" x14ac:dyDescent="0.15">
      <c r="Q68" s="32"/>
      <c r="R68" s="21"/>
      <c r="S68" s="159"/>
      <c r="T68" s="143"/>
      <c r="U68" s="159"/>
      <c r="V68" s="143"/>
      <c r="W68" s="21"/>
    </row>
    <row r="69" spans="1:23" ht="15" customHeight="1" x14ac:dyDescent="0.15">
      <c r="A69" s="537" t="s">
        <v>41</v>
      </c>
      <c r="B69" s="537"/>
      <c r="C69" s="537"/>
      <c r="D69" s="537"/>
      <c r="E69" s="537"/>
      <c r="F69" s="537"/>
      <c r="G69" s="537"/>
      <c r="H69" s="537"/>
      <c r="I69" s="537"/>
      <c r="J69" s="537"/>
      <c r="K69" s="537"/>
      <c r="L69" s="537"/>
      <c r="M69" s="537"/>
      <c r="N69" s="537"/>
      <c r="O69" s="537"/>
      <c r="P69" s="537"/>
      <c r="Q69" s="32"/>
      <c r="R69" s="21"/>
      <c r="S69" s="159"/>
      <c r="T69" s="143"/>
      <c r="U69" s="159"/>
      <c r="V69" s="143"/>
      <c r="W69" s="21"/>
    </row>
    <row r="70" spans="1:23" ht="23.25" customHeight="1" x14ac:dyDescent="0.15">
      <c r="A70" s="538" t="s">
        <v>74</v>
      </c>
      <c r="B70" s="538"/>
      <c r="C70" s="538"/>
      <c r="D70" s="538"/>
      <c r="E70" s="538"/>
      <c r="F70" s="538"/>
      <c r="G70" s="538"/>
      <c r="H70" s="538"/>
      <c r="I70" s="538"/>
      <c r="J70" s="538"/>
      <c r="K70" s="538"/>
      <c r="L70" s="538"/>
      <c r="M70" s="538"/>
      <c r="N70" s="538"/>
      <c r="O70" s="538"/>
      <c r="P70" s="538"/>
      <c r="Q70" s="538"/>
      <c r="R70" s="21"/>
      <c r="S70" s="159"/>
      <c r="T70" s="143"/>
      <c r="U70" s="159"/>
      <c r="V70" s="143"/>
      <c r="W70" s="21"/>
    </row>
    <row r="71" spans="1:23" ht="54.6" customHeight="1" thickBot="1" x14ac:dyDescent="0.2">
      <c r="A71" s="539" t="s">
        <v>289</v>
      </c>
      <c r="B71" s="539"/>
      <c r="C71" s="539"/>
      <c r="D71" s="539"/>
      <c r="E71" s="539"/>
      <c r="F71" s="539"/>
      <c r="G71" s="539"/>
      <c r="H71" s="539"/>
      <c r="I71" s="539"/>
      <c r="J71" s="539"/>
      <c r="K71" s="539"/>
      <c r="L71" s="539"/>
      <c r="M71" s="539"/>
      <c r="N71" s="539"/>
      <c r="O71" s="539"/>
      <c r="P71" s="540"/>
      <c r="Q71" s="183" t="s">
        <v>10</v>
      </c>
      <c r="R71" s="21"/>
      <c r="S71" s="159"/>
      <c r="T71" s="143"/>
      <c r="U71" s="159"/>
      <c r="V71" s="143"/>
      <c r="W71" s="21"/>
    </row>
    <row r="72" spans="1:23" ht="33" customHeight="1" x14ac:dyDescent="0.15">
      <c r="A72" s="435" t="s">
        <v>42</v>
      </c>
      <c r="B72" s="402"/>
      <c r="C72" s="402"/>
      <c r="D72" s="403"/>
      <c r="E72" s="112"/>
      <c r="F72" s="47" t="s">
        <v>228</v>
      </c>
      <c r="G72" s="113" t="s">
        <v>128</v>
      </c>
      <c r="H72" s="541" t="s">
        <v>270</v>
      </c>
      <c r="I72" s="541"/>
      <c r="J72" s="113" t="s">
        <v>128</v>
      </c>
      <c r="K72" s="541" t="s">
        <v>271</v>
      </c>
      <c r="L72" s="541"/>
      <c r="M72" s="541"/>
      <c r="N72" s="113" t="s">
        <v>128</v>
      </c>
      <c r="O72" s="541" t="s">
        <v>143</v>
      </c>
      <c r="P72" s="542"/>
      <c r="Q72" s="191" t="s">
        <v>20</v>
      </c>
      <c r="R72" s="21"/>
      <c r="S72" s="243" t="str">
        <f>IF(AND(E72&gt;=1,E75=0),"ERROR","")</f>
        <v/>
      </c>
      <c r="T72" s="155" t="str">
        <f>IF(S72="ERROR","給水ポンプとエレベーターの両方を稼働できることが必要です","")</f>
        <v/>
      </c>
      <c r="U72" s="162" t="str">
        <f>IF(AND(E72&gt;=1,OR(COUNTIF(G72:N72,"☑")=0,COUNTIF(G72:N72,"☑")&gt;=2)),"ERROR","")</f>
        <v/>
      </c>
      <c r="V72" s="155" t="str">
        <f>IF(U72="ERROR","運転方法を１つだけ選択してください","")</f>
        <v/>
      </c>
      <c r="W72" s="21"/>
    </row>
    <row r="73" spans="1:23" ht="33" customHeight="1" x14ac:dyDescent="0.15">
      <c r="A73" s="284"/>
      <c r="B73" s="285"/>
      <c r="C73" s="285"/>
      <c r="D73" s="404"/>
      <c r="E73" s="294"/>
      <c r="F73" s="295"/>
      <c r="G73" s="295"/>
      <c r="H73" s="295"/>
      <c r="I73" s="295"/>
      <c r="J73" s="295"/>
      <c r="K73" s="295"/>
      <c r="L73" s="292" t="s">
        <v>144</v>
      </c>
      <c r="M73" s="292"/>
      <c r="N73" s="292"/>
      <c r="O73" s="292"/>
      <c r="P73" s="293"/>
      <c r="Q73" s="192" t="s">
        <v>31</v>
      </c>
      <c r="R73" s="21"/>
      <c r="S73" s="240" t="str">
        <f>IF(AND(E72&gt;=1,E73=""),"ERROR","")</f>
        <v/>
      </c>
      <c r="T73" s="156" t="str">
        <f>IF(S73="ERROR","給水ポンプの稼働に要する電力を記入してください","")</f>
        <v/>
      </c>
      <c r="U73" s="164"/>
      <c r="V73" s="156"/>
      <c r="W73" s="21"/>
    </row>
    <row r="74" spans="1:23" ht="33" customHeight="1" thickBot="1" x14ac:dyDescent="0.2">
      <c r="A74" s="287"/>
      <c r="B74" s="288"/>
      <c r="C74" s="288"/>
      <c r="D74" s="289"/>
      <c r="E74" s="326" t="s">
        <v>145</v>
      </c>
      <c r="F74" s="327"/>
      <c r="G74" s="327"/>
      <c r="H74" s="114"/>
      <c r="I74" s="87" t="s">
        <v>260</v>
      </c>
      <c r="J74" s="296" t="s">
        <v>261</v>
      </c>
      <c r="K74" s="296"/>
      <c r="L74" s="296"/>
      <c r="M74" s="217" t="s">
        <v>278</v>
      </c>
      <c r="N74" s="86" t="s">
        <v>259</v>
      </c>
      <c r="O74" s="218" t="s">
        <v>278</v>
      </c>
      <c r="P74" s="45" t="s">
        <v>146</v>
      </c>
      <c r="Q74" s="193" t="s">
        <v>31</v>
      </c>
      <c r="R74" s="21"/>
      <c r="S74" s="241" t="str">
        <f>IF(AND(E72&gt;=1,OR(H74="",M74="  :  ",O74="  :  ")),"ERROR","")</f>
        <v/>
      </c>
      <c r="T74" s="154" t="str">
        <f>IF(S74="ERROR","一日の稼働時間と想定する時間帯を記入してください","")</f>
        <v/>
      </c>
      <c r="U74" s="165"/>
      <c r="V74" s="154"/>
      <c r="W74" s="21"/>
    </row>
    <row r="75" spans="1:23" ht="33" customHeight="1" x14ac:dyDescent="0.15">
      <c r="A75" s="281" t="s">
        <v>43</v>
      </c>
      <c r="B75" s="282"/>
      <c r="C75" s="282"/>
      <c r="D75" s="283"/>
      <c r="E75" s="115"/>
      <c r="F75" s="71" t="s">
        <v>228</v>
      </c>
      <c r="G75" s="116" t="s">
        <v>128</v>
      </c>
      <c r="H75" s="290" t="s">
        <v>270</v>
      </c>
      <c r="I75" s="290"/>
      <c r="J75" s="116" t="s">
        <v>128</v>
      </c>
      <c r="K75" s="290" t="s">
        <v>272</v>
      </c>
      <c r="L75" s="290"/>
      <c r="M75" s="290"/>
      <c r="N75" s="116" t="s">
        <v>128</v>
      </c>
      <c r="O75" s="290" t="s">
        <v>147</v>
      </c>
      <c r="P75" s="291"/>
      <c r="Q75" s="194" t="s">
        <v>20</v>
      </c>
      <c r="R75" s="21"/>
      <c r="S75" s="243" t="str">
        <f>IF(AND(E75&gt;=1,E72=0),"ERROR","")</f>
        <v/>
      </c>
      <c r="T75" s="155" t="str">
        <f>IF(S75="ERROR","給水ポンプとエレベーターの両方を稼働できることが必要です","")</f>
        <v/>
      </c>
      <c r="U75" s="162" t="str">
        <f>IF(AND(E75&gt;=1,OR(COUNTIF(G75:N75,"☑")=0,COUNTIF(G75:N75,"☑")&gt;=2)),"ERROR","")</f>
        <v/>
      </c>
      <c r="V75" s="155" t="str">
        <f>IF(U75="ERROR","運転方法を１つだけ選択してください","")</f>
        <v/>
      </c>
      <c r="W75" s="21"/>
    </row>
    <row r="76" spans="1:23" ht="33" customHeight="1" x14ac:dyDescent="0.15">
      <c r="A76" s="284"/>
      <c r="B76" s="285"/>
      <c r="C76" s="285"/>
      <c r="D76" s="286"/>
      <c r="E76" s="294"/>
      <c r="F76" s="295"/>
      <c r="G76" s="295"/>
      <c r="H76" s="295"/>
      <c r="I76" s="295"/>
      <c r="J76" s="295"/>
      <c r="K76" s="295"/>
      <c r="L76" s="292" t="s">
        <v>148</v>
      </c>
      <c r="M76" s="292"/>
      <c r="N76" s="292"/>
      <c r="O76" s="292"/>
      <c r="P76" s="293"/>
      <c r="Q76" s="192" t="s">
        <v>31</v>
      </c>
      <c r="R76" s="21"/>
      <c r="S76" s="240" t="str">
        <f>IF(AND(E75&gt;=1,E76=""),"ERROR","")</f>
        <v/>
      </c>
      <c r="T76" s="156" t="str">
        <f>IF(S76="ERROR","給水ポンプの稼働に要する電力を記入してください","")</f>
        <v/>
      </c>
      <c r="U76" s="164"/>
      <c r="V76" s="156"/>
      <c r="W76" s="21"/>
    </row>
    <row r="77" spans="1:23" ht="33" customHeight="1" thickBot="1" x14ac:dyDescent="0.2">
      <c r="A77" s="287"/>
      <c r="B77" s="288"/>
      <c r="C77" s="288"/>
      <c r="D77" s="289"/>
      <c r="E77" s="326" t="s">
        <v>150</v>
      </c>
      <c r="F77" s="327"/>
      <c r="G77" s="327"/>
      <c r="H77" s="114"/>
      <c r="I77" s="87" t="s">
        <v>262</v>
      </c>
      <c r="J77" s="296" t="s">
        <v>263</v>
      </c>
      <c r="K77" s="296"/>
      <c r="L77" s="296"/>
      <c r="M77" s="217" t="s">
        <v>278</v>
      </c>
      <c r="N77" s="85" t="s">
        <v>259</v>
      </c>
      <c r="O77" s="218" t="s">
        <v>278</v>
      </c>
      <c r="P77" s="45" t="s">
        <v>149</v>
      </c>
      <c r="Q77" s="195" t="s">
        <v>5</v>
      </c>
      <c r="R77" s="21"/>
      <c r="S77" s="241" t="str">
        <f>IF(AND(E75&gt;=1,OR(H77="",M77="  :  ",O77="  :  ")),"ERROR","")</f>
        <v/>
      </c>
      <c r="T77" s="154" t="str">
        <f>IF(S77="ERROR","一日の稼働時間と想定する時間帯を記入してください","")</f>
        <v/>
      </c>
      <c r="U77" s="165"/>
      <c r="V77" s="154"/>
      <c r="W77" s="21"/>
    </row>
    <row r="78" spans="1:23" ht="33" customHeight="1" x14ac:dyDescent="0.15">
      <c r="A78" s="281" t="s">
        <v>44</v>
      </c>
      <c r="B78" s="282"/>
      <c r="C78" s="282"/>
      <c r="D78" s="283"/>
      <c r="E78" s="117" t="s">
        <v>128</v>
      </c>
      <c r="F78" s="71" t="s">
        <v>151</v>
      </c>
      <c r="G78" s="116" t="s">
        <v>128</v>
      </c>
      <c r="H78" s="214" t="s">
        <v>277</v>
      </c>
      <c r="I78" s="549"/>
      <c r="J78" s="549"/>
      <c r="K78" s="549"/>
      <c r="L78" s="549"/>
      <c r="M78" s="549"/>
      <c r="N78" s="549"/>
      <c r="O78" s="549"/>
      <c r="P78" s="59" t="s">
        <v>146</v>
      </c>
      <c r="Q78" s="196" t="s">
        <v>20</v>
      </c>
      <c r="R78" s="21"/>
      <c r="S78" s="243" t="str">
        <f>IF(AND(E72&gt;=1,OR(COUNTIF(E78:G78,"☑")=0,COUNTIF(E78:G78,"☑")=2)),"ERROR","")</f>
        <v/>
      </c>
      <c r="T78" s="155" t="str">
        <f>IF(S78="ERROR","「無し」または「有り」のいずれか１つを選択してください","")</f>
        <v/>
      </c>
      <c r="U78" s="162" t="str">
        <f>IF(AND(G78="☑",I78=""),"ERROR","")</f>
        <v/>
      </c>
      <c r="V78" s="155" t="str">
        <f>IF(U78="ERROR","「有り」の場合、設備機器の名称を記入してください","")</f>
        <v/>
      </c>
      <c r="W78" s="21"/>
    </row>
    <row r="79" spans="1:23" ht="33" customHeight="1" thickBot="1" x14ac:dyDescent="0.2">
      <c r="A79" s="287"/>
      <c r="B79" s="288"/>
      <c r="C79" s="288"/>
      <c r="D79" s="289"/>
      <c r="E79" s="326" t="s">
        <v>152</v>
      </c>
      <c r="F79" s="327"/>
      <c r="G79" s="327"/>
      <c r="H79" s="327"/>
      <c r="I79" s="330"/>
      <c r="J79" s="330"/>
      <c r="K79" s="330"/>
      <c r="L79" s="328" t="s">
        <v>148</v>
      </c>
      <c r="M79" s="328"/>
      <c r="N79" s="328"/>
      <c r="O79" s="328"/>
      <c r="P79" s="329"/>
      <c r="Q79" s="195" t="s">
        <v>31</v>
      </c>
      <c r="R79" s="21"/>
      <c r="S79" s="241" t="str">
        <f>IF(AND(G78="☑",I79=""),"ERROR","")</f>
        <v/>
      </c>
      <c r="T79" s="154" t="str">
        <f>IF(S79="ERROR","使用する電力（概算）を記入してください","")</f>
        <v/>
      </c>
      <c r="U79" s="165"/>
      <c r="V79" s="154"/>
      <c r="W79" s="21"/>
    </row>
    <row r="80" spans="1:23" ht="17.100000000000001" customHeight="1" x14ac:dyDescent="0.15">
      <c r="A80" s="281" t="s">
        <v>45</v>
      </c>
      <c r="B80" s="282"/>
      <c r="C80" s="282"/>
      <c r="D80" s="283"/>
      <c r="E80" s="118" t="s">
        <v>128</v>
      </c>
      <c r="F80" s="319" t="s">
        <v>154</v>
      </c>
      <c r="G80" s="319"/>
      <c r="H80" s="319"/>
      <c r="I80" s="321"/>
      <c r="J80" s="321"/>
      <c r="K80" s="319" t="s">
        <v>153</v>
      </c>
      <c r="L80" s="319"/>
      <c r="M80" s="319"/>
      <c r="N80" s="319"/>
      <c r="O80" s="319"/>
      <c r="P80" s="320"/>
      <c r="Q80" s="310" t="s">
        <v>20</v>
      </c>
      <c r="R80" s="21"/>
      <c r="S80" s="252" t="str">
        <f>IF(AND(OR(E72&gt;=1,E75&gt;=1),OR(COUNTIF(E80:E81,"☑")=0,COUNTIF(E80:E81,"☑")=2)),"ERROR","")</f>
        <v/>
      </c>
      <c r="T80" s="254" t="str">
        <f>IF(S80="ERROR","「稼働計画日数」または「常用」のいずれか１つを選択してください","")</f>
        <v/>
      </c>
      <c r="U80" s="256" t="str">
        <f>IF(AND(E80="☑",I80=""),"ERROR","")</f>
        <v/>
      </c>
      <c r="V80" s="254" t="str">
        <f>IF(U80="ERROR","稼働計画日数を記入してください","")</f>
        <v/>
      </c>
      <c r="W80" s="21"/>
    </row>
    <row r="81" spans="1:23" ht="17.100000000000001" customHeight="1" thickBot="1" x14ac:dyDescent="0.2">
      <c r="A81" s="287"/>
      <c r="B81" s="288"/>
      <c r="C81" s="288"/>
      <c r="D81" s="289"/>
      <c r="E81" s="108" t="s">
        <v>128</v>
      </c>
      <c r="F81" s="322" t="s">
        <v>155</v>
      </c>
      <c r="G81" s="322"/>
      <c r="H81" s="322"/>
      <c r="I81" s="322"/>
      <c r="J81" s="322"/>
      <c r="K81" s="322"/>
      <c r="L81" s="322"/>
      <c r="M81" s="322"/>
      <c r="N81" s="322"/>
      <c r="O81" s="322"/>
      <c r="P81" s="323"/>
      <c r="Q81" s="422"/>
      <c r="R81" s="21"/>
      <c r="S81" s="253"/>
      <c r="T81" s="255" t="str">
        <f t="shared" ref="T81" si="3">IF(S81="ERROR","使用する電力（概算）を記入してください","")</f>
        <v/>
      </c>
      <c r="U81" s="257"/>
      <c r="V81" s="255" t="str">
        <f t="shared" ref="V81" si="4">IF(U81="ERROR","使用する電力（概算）を記入してください","")</f>
        <v/>
      </c>
      <c r="W81" s="21"/>
    </row>
    <row r="82" spans="1:23" ht="21" customHeight="1" x14ac:dyDescent="0.15">
      <c r="A82" s="525" t="s">
        <v>46</v>
      </c>
      <c r="B82" s="526"/>
      <c r="C82" s="526"/>
      <c r="D82" s="450"/>
      <c r="E82" s="119" t="s">
        <v>128</v>
      </c>
      <c r="F82" s="319" t="s">
        <v>156</v>
      </c>
      <c r="G82" s="319"/>
      <c r="H82" s="319"/>
      <c r="I82" s="319"/>
      <c r="J82" s="319"/>
      <c r="K82" s="120"/>
      <c r="L82" s="52" t="s">
        <v>161</v>
      </c>
      <c r="M82" s="121"/>
      <c r="N82" s="52" t="s">
        <v>160</v>
      </c>
      <c r="O82" s="121"/>
      <c r="P82" s="52" t="s">
        <v>158</v>
      </c>
      <c r="Q82" s="310" t="s">
        <v>20</v>
      </c>
      <c r="R82" s="21"/>
      <c r="S82" s="252" t="str">
        <f>IF(AND(OR(E72&gt;=1,E75&gt;=1),OR(COUNTIF(E82:E83,"☑")=0,COUNTIF(E82:E83,"☑")=2)),"ERROR","")</f>
        <v/>
      </c>
      <c r="T82" s="254" t="str">
        <f>IF(S82="ERROR","「計画どおりに稼働した」または「未実施・稼働確認予定」のいずれか１つを選択してください","")</f>
        <v/>
      </c>
      <c r="U82" s="256" t="str">
        <f>IF(OR(AND(E82="☑",OR(K82=0,M82=0,O82=0)),AND(E83="☑",OR(K83=0,M83=0))),"ERROR","")</f>
        <v/>
      </c>
      <c r="V82" s="254" t="str">
        <f>IF(U82="ERROR","稼働確認年月日（予定の場合は年月）を記入してください","")</f>
        <v/>
      </c>
      <c r="W82" s="21"/>
    </row>
    <row r="83" spans="1:23" ht="21" customHeight="1" x14ac:dyDescent="0.15">
      <c r="A83" s="436"/>
      <c r="B83" s="437"/>
      <c r="C83" s="437"/>
      <c r="D83" s="404"/>
      <c r="E83" s="119" t="s">
        <v>128</v>
      </c>
      <c r="F83" s="417" t="s">
        <v>157</v>
      </c>
      <c r="G83" s="417"/>
      <c r="H83" s="417"/>
      <c r="I83" s="417"/>
      <c r="J83" s="417"/>
      <c r="K83" s="121"/>
      <c r="L83" s="52" t="s">
        <v>161</v>
      </c>
      <c r="M83" s="121"/>
      <c r="N83" s="417" t="s">
        <v>162</v>
      </c>
      <c r="O83" s="417"/>
      <c r="P83" s="421"/>
      <c r="Q83" s="311"/>
      <c r="R83" s="21"/>
      <c r="S83" s="258"/>
      <c r="T83" s="259"/>
      <c r="U83" s="260"/>
      <c r="V83" s="259"/>
      <c r="W83" s="21"/>
    </row>
    <row r="84" spans="1:23" ht="21" customHeight="1" thickBot="1" x14ac:dyDescent="0.2">
      <c r="A84" s="438"/>
      <c r="B84" s="405"/>
      <c r="C84" s="405"/>
      <c r="D84" s="406"/>
      <c r="E84" s="521" t="s">
        <v>163</v>
      </c>
      <c r="F84" s="522"/>
      <c r="G84" s="522"/>
      <c r="H84" s="522"/>
      <c r="I84" s="522"/>
      <c r="J84" s="522"/>
      <c r="K84" s="522"/>
      <c r="L84" s="522"/>
      <c r="M84" s="522"/>
      <c r="N84" s="522"/>
      <c r="O84" s="522"/>
      <c r="P84" s="522"/>
      <c r="Q84" s="550"/>
      <c r="R84" s="21"/>
      <c r="S84" s="253"/>
      <c r="T84" s="255"/>
      <c r="U84" s="257"/>
      <c r="V84" s="255"/>
      <c r="W84" s="21"/>
    </row>
    <row r="85" spans="1:23" ht="40.15" customHeight="1" x14ac:dyDescent="0.15">
      <c r="A85" s="527" t="s">
        <v>47</v>
      </c>
      <c r="B85" s="528"/>
      <c r="C85" s="523" t="s">
        <v>48</v>
      </c>
      <c r="D85" s="524"/>
      <c r="E85" s="551"/>
      <c r="F85" s="552"/>
      <c r="G85" s="552"/>
      <c r="H85" s="552"/>
      <c r="I85" s="552"/>
      <c r="J85" s="552"/>
      <c r="K85" s="552"/>
      <c r="L85" s="429" t="s">
        <v>164</v>
      </c>
      <c r="M85" s="429"/>
      <c r="N85" s="429"/>
      <c r="O85" s="429"/>
      <c r="P85" s="430"/>
      <c r="Q85" s="197" t="s">
        <v>20</v>
      </c>
      <c r="R85" s="21"/>
      <c r="S85" s="243" t="str">
        <f>IF(AND(OR(E72&gt;=1,E75&gt;=1),E85=""),"ERROR","")</f>
        <v/>
      </c>
      <c r="T85" s="155" t="str">
        <f>IF(S85="ERROR","全電源設備の最大出力数を記入してください","")</f>
        <v/>
      </c>
      <c r="U85" s="162"/>
      <c r="V85" s="155"/>
      <c r="W85" s="21"/>
    </row>
    <row r="86" spans="1:23" ht="40.15" customHeight="1" x14ac:dyDescent="0.15">
      <c r="A86" s="529"/>
      <c r="B86" s="530"/>
      <c r="C86" s="517"/>
      <c r="D86" s="518"/>
      <c r="E86" s="122" t="s">
        <v>128</v>
      </c>
      <c r="F86" s="317" t="s">
        <v>167</v>
      </c>
      <c r="G86" s="317"/>
      <c r="H86" s="317"/>
      <c r="I86" s="317"/>
      <c r="J86" s="317"/>
      <c r="K86" s="349" t="s">
        <v>165</v>
      </c>
      <c r="L86" s="349"/>
      <c r="M86" s="473"/>
      <c r="N86" s="473"/>
      <c r="O86" s="317" t="s">
        <v>166</v>
      </c>
      <c r="P86" s="318"/>
      <c r="Q86" s="311" t="s">
        <v>20</v>
      </c>
      <c r="R86" s="21"/>
      <c r="S86" s="264" t="str">
        <f>IF(AND(OR(E72&gt;=1,E75&gt;=1),COUNTIF(E86:E91,"☑")=0),"ERROR","")</f>
        <v/>
      </c>
      <c r="T86" s="249" t="str">
        <f>IF(S86="ERROR","いずれか１つ以上の非常用電源設備を選択してください","")</f>
        <v/>
      </c>
      <c r="U86" s="164" t="str">
        <f>IF(AND(E86="☑",M86=""),"ERROR","")</f>
        <v/>
      </c>
      <c r="V86" s="156" t="str">
        <f>IF(U86="ERROR","コージェネレーションシステムの定格出力を記入してください","")</f>
        <v/>
      </c>
      <c r="W86" s="21"/>
    </row>
    <row r="87" spans="1:23" ht="40.15" customHeight="1" x14ac:dyDescent="0.15">
      <c r="A87" s="529"/>
      <c r="B87" s="530"/>
      <c r="C87" s="516" t="s">
        <v>49</v>
      </c>
      <c r="D87" s="404"/>
      <c r="E87" s="122" t="s">
        <v>128</v>
      </c>
      <c r="F87" s="317" t="s">
        <v>168</v>
      </c>
      <c r="G87" s="317"/>
      <c r="H87" s="317"/>
      <c r="I87" s="317"/>
      <c r="J87" s="317"/>
      <c r="K87" s="349" t="s">
        <v>165</v>
      </c>
      <c r="L87" s="349"/>
      <c r="M87" s="473"/>
      <c r="N87" s="473"/>
      <c r="O87" s="317" t="s">
        <v>166</v>
      </c>
      <c r="P87" s="318"/>
      <c r="Q87" s="311"/>
      <c r="R87" s="21"/>
      <c r="S87" s="268"/>
      <c r="T87" s="250"/>
      <c r="U87" s="164" t="str">
        <f>IF(AND(E87="☑",M87=""),"ERROR","")</f>
        <v/>
      </c>
      <c r="V87" s="156" t="str">
        <f>IF(U87="ERROR","自家発電設備の定格出力を記入してください","")</f>
        <v/>
      </c>
      <c r="W87" s="21"/>
    </row>
    <row r="88" spans="1:23" ht="17.100000000000001" customHeight="1" x14ac:dyDescent="0.15">
      <c r="A88" s="529"/>
      <c r="B88" s="530"/>
      <c r="C88" s="48"/>
      <c r="D88" s="49"/>
      <c r="E88" s="534" t="s">
        <v>128</v>
      </c>
      <c r="F88" s="319" t="s">
        <v>170</v>
      </c>
      <c r="G88" s="319"/>
      <c r="H88" s="319"/>
      <c r="I88" s="319"/>
      <c r="J88" s="567" t="s">
        <v>171</v>
      </c>
      <c r="K88" s="567"/>
      <c r="L88" s="567"/>
      <c r="M88" s="568"/>
      <c r="N88" s="568"/>
      <c r="O88" s="319" t="s">
        <v>166</v>
      </c>
      <c r="P88" s="320"/>
      <c r="Q88" s="311"/>
      <c r="R88" s="21"/>
      <c r="S88" s="268"/>
      <c r="T88" s="250"/>
      <c r="U88" s="261" t="str">
        <f>IF(AND(E88="☑",OR(M88="",I90="",N90="")),"ERROR","")</f>
        <v/>
      </c>
      <c r="V88" s="249" t="str">
        <f>IF(U88="ERROR","太陽光発電システムの公称最大出力および、蓄電池の定格出力・蓄電容量を記入してください","")</f>
        <v/>
      </c>
      <c r="W88" s="21"/>
    </row>
    <row r="89" spans="1:23" ht="17.100000000000001" customHeight="1" x14ac:dyDescent="0.15">
      <c r="A89" s="529"/>
      <c r="B89" s="530"/>
      <c r="C89" s="48"/>
      <c r="D89" s="49"/>
      <c r="E89" s="535"/>
      <c r="F89" s="417" t="s">
        <v>169</v>
      </c>
      <c r="G89" s="417"/>
      <c r="H89" s="417"/>
      <c r="I89" s="417"/>
      <c r="J89" s="417"/>
      <c r="K89" s="417"/>
      <c r="L89" s="417"/>
      <c r="M89" s="417"/>
      <c r="N89" s="417"/>
      <c r="O89" s="417"/>
      <c r="P89" s="421"/>
      <c r="Q89" s="311"/>
      <c r="R89" s="21"/>
      <c r="S89" s="268"/>
      <c r="T89" s="250"/>
      <c r="U89" s="262" t="str">
        <f t="shared" ref="U89:U90" si="5">IF(AND(E89="☑",M89=""),"ERROR","")</f>
        <v/>
      </c>
      <c r="V89" s="250" t="str">
        <f t="shared" ref="V89:V90" si="6">IF(U89="ERROR","コージェネレーションシステムの定格出力を記入してください","")</f>
        <v/>
      </c>
      <c r="W89" s="21"/>
    </row>
    <row r="90" spans="1:23" ht="17.100000000000001" customHeight="1" x14ac:dyDescent="0.15">
      <c r="A90" s="529"/>
      <c r="B90" s="530"/>
      <c r="C90" s="517" t="s">
        <v>50</v>
      </c>
      <c r="D90" s="518"/>
      <c r="E90" s="536"/>
      <c r="F90" s="322" t="s">
        <v>172</v>
      </c>
      <c r="G90" s="322"/>
      <c r="H90" s="322"/>
      <c r="I90" s="533"/>
      <c r="J90" s="533"/>
      <c r="K90" s="53" t="s">
        <v>174</v>
      </c>
      <c r="L90" s="378" t="s">
        <v>175</v>
      </c>
      <c r="M90" s="378"/>
      <c r="N90" s="397"/>
      <c r="O90" s="397"/>
      <c r="P90" s="53" t="s">
        <v>173</v>
      </c>
      <c r="Q90" s="311"/>
      <c r="R90" s="21"/>
      <c r="S90" s="268"/>
      <c r="T90" s="250"/>
      <c r="U90" s="263" t="str">
        <f t="shared" si="5"/>
        <v/>
      </c>
      <c r="V90" s="251" t="str">
        <f t="shared" si="6"/>
        <v/>
      </c>
      <c r="W90" s="21"/>
    </row>
    <row r="91" spans="1:23" ht="40.15" customHeight="1" x14ac:dyDescent="0.15">
      <c r="A91" s="529"/>
      <c r="B91" s="530"/>
      <c r="C91" s="519"/>
      <c r="D91" s="520"/>
      <c r="E91" s="122" t="s">
        <v>128</v>
      </c>
      <c r="F91" s="317" t="s">
        <v>176</v>
      </c>
      <c r="G91" s="317"/>
      <c r="H91" s="317"/>
      <c r="I91" s="300"/>
      <c r="J91" s="300"/>
      <c r="K91" s="300"/>
      <c r="L91" s="349" t="s">
        <v>177</v>
      </c>
      <c r="M91" s="349"/>
      <c r="N91" s="473"/>
      <c r="O91" s="473"/>
      <c r="P91" s="60" t="s">
        <v>178</v>
      </c>
      <c r="Q91" s="422"/>
      <c r="R91" s="21"/>
      <c r="S91" s="269"/>
      <c r="T91" s="251"/>
      <c r="U91" s="164" t="str">
        <f>IF(AND(E91="☑",OR(I91="",N91="")),"ERROR","")</f>
        <v/>
      </c>
      <c r="V91" s="156" t="str">
        <f>IF(U91="ERROR","その他設備の種類および出力を記入してください","")</f>
        <v/>
      </c>
      <c r="W91" s="21"/>
    </row>
    <row r="92" spans="1:23" ht="17.100000000000001" customHeight="1" x14ac:dyDescent="0.15">
      <c r="A92" s="529"/>
      <c r="B92" s="530"/>
      <c r="C92" s="442" t="s">
        <v>51</v>
      </c>
      <c r="D92" s="443"/>
      <c r="E92" s="123" t="s">
        <v>128</v>
      </c>
      <c r="F92" s="319" t="s">
        <v>179</v>
      </c>
      <c r="G92" s="319"/>
      <c r="H92" s="319"/>
      <c r="I92" s="319"/>
      <c r="J92" s="319"/>
      <c r="K92" s="319"/>
      <c r="L92" s="319"/>
      <c r="M92" s="319"/>
      <c r="N92" s="319"/>
      <c r="O92" s="319"/>
      <c r="P92" s="320"/>
      <c r="Q92" s="564" t="s">
        <v>20</v>
      </c>
      <c r="R92" s="21"/>
      <c r="S92" s="264" t="str">
        <f>IF(AND(OR(E86="☑",E87="☑",E88="☑",E91="☑"),OR(COUNTIF(E92:E93,"☑")=0,COUNTIF(E92:E93,"☑")=2)),"ERROR","")</f>
        <v/>
      </c>
      <c r="T92" s="249" t="str">
        <f>IF(S92="ERROR","燃料の種類及び供給方法欄を記入してください","")</f>
        <v/>
      </c>
      <c r="U92" s="261" t="str">
        <f>IF(AND(E93="☑",OR(H93="",L93="")),"ERROR","")</f>
        <v/>
      </c>
      <c r="V92" s="249" t="str">
        <f>IF(U92="ERROR","燃料の種類及び供給方法を記入してください","")</f>
        <v/>
      </c>
      <c r="W92" s="21"/>
    </row>
    <row r="93" spans="1:23" ht="17.100000000000001" customHeight="1" thickBot="1" x14ac:dyDescent="0.2">
      <c r="A93" s="531"/>
      <c r="B93" s="532"/>
      <c r="C93" s="444"/>
      <c r="D93" s="445"/>
      <c r="E93" s="124" t="s">
        <v>128</v>
      </c>
      <c r="F93" s="400" t="s">
        <v>180</v>
      </c>
      <c r="G93" s="400"/>
      <c r="H93" s="448"/>
      <c r="I93" s="448"/>
      <c r="J93" s="446" t="s">
        <v>181</v>
      </c>
      <c r="K93" s="446"/>
      <c r="L93" s="447"/>
      <c r="M93" s="447"/>
      <c r="N93" s="447"/>
      <c r="O93" s="447"/>
      <c r="P93" s="61" t="s">
        <v>182</v>
      </c>
      <c r="Q93" s="565"/>
      <c r="R93" s="21"/>
      <c r="S93" s="265"/>
      <c r="T93" s="266"/>
      <c r="U93" s="267"/>
      <c r="V93" s="266"/>
      <c r="W93" s="21"/>
    </row>
    <row r="94" spans="1:23" ht="33" customHeight="1" x14ac:dyDescent="0.15">
      <c r="A94" s="456" t="s">
        <v>52</v>
      </c>
      <c r="B94" s="457"/>
      <c r="C94" s="463" t="s">
        <v>53</v>
      </c>
      <c r="D94" s="464"/>
      <c r="E94" s="125" t="s">
        <v>128</v>
      </c>
      <c r="F94" s="429" t="s">
        <v>184</v>
      </c>
      <c r="G94" s="429"/>
      <c r="H94" s="429"/>
      <c r="I94" s="429"/>
      <c r="J94" s="429"/>
      <c r="K94" s="126" t="s">
        <v>128</v>
      </c>
      <c r="L94" s="429" t="s">
        <v>183</v>
      </c>
      <c r="M94" s="429"/>
      <c r="N94" s="429"/>
      <c r="O94" s="429"/>
      <c r="P94" s="430"/>
      <c r="Q94" s="198" t="s">
        <v>20</v>
      </c>
      <c r="R94" s="21"/>
      <c r="S94" s="243" t="str">
        <f>IF(AND(OR(E72&gt;=1,E75&gt;=1),OR(COUNTIF(E94:K94,"☑")=0,COUNTIF(E94:K94,"☑")=2)),"ERROR","")</f>
        <v/>
      </c>
      <c r="T94" s="155" t="str">
        <f>IF(S94="ERROR","「既存住宅」または「新規建設」のいずれか１つを選択してください","")</f>
        <v/>
      </c>
      <c r="U94" s="162"/>
      <c r="V94" s="155"/>
      <c r="W94" s="21"/>
    </row>
    <row r="95" spans="1:23" ht="17.100000000000001" customHeight="1" x14ac:dyDescent="0.15">
      <c r="A95" s="458"/>
      <c r="B95" s="459"/>
      <c r="C95" s="449" t="s">
        <v>54</v>
      </c>
      <c r="D95" s="450"/>
      <c r="E95" s="118" t="s">
        <v>128</v>
      </c>
      <c r="F95" s="319" t="s">
        <v>185</v>
      </c>
      <c r="G95" s="319"/>
      <c r="H95" s="319"/>
      <c r="I95" s="319"/>
      <c r="J95" s="319"/>
      <c r="K95" s="319"/>
      <c r="L95" s="319"/>
      <c r="M95" s="319"/>
      <c r="N95" s="319"/>
      <c r="O95" s="319"/>
      <c r="P95" s="320"/>
      <c r="Q95" s="307" t="s">
        <v>31</v>
      </c>
      <c r="R95" s="21"/>
      <c r="S95" s="264" t="str">
        <f>IF(AND(OR(E72&gt;=1,E75&gt;=1),E95="☐"),"ERROR","")</f>
        <v/>
      </c>
      <c r="T95" s="249" t="str">
        <f>IF(S95="ERROR","「住宅所有者が合意している」にチェックしてください","")</f>
        <v/>
      </c>
      <c r="U95" s="261"/>
      <c r="V95" s="249"/>
      <c r="W95" s="21"/>
    </row>
    <row r="96" spans="1:23" ht="17.100000000000001" customHeight="1" x14ac:dyDescent="0.15">
      <c r="A96" s="460"/>
      <c r="B96" s="459"/>
      <c r="C96" s="451"/>
      <c r="D96" s="452"/>
      <c r="E96" s="377" t="s">
        <v>188</v>
      </c>
      <c r="F96" s="378"/>
      <c r="G96" s="378"/>
      <c r="H96" s="378"/>
      <c r="I96" s="378"/>
      <c r="J96" s="378"/>
      <c r="K96" s="378"/>
      <c r="L96" s="454"/>
      <c r="M96" s="454"/>
      <c r="N96" s="454"/>
      <c r="O96" s="322" t="s">
        <v>187</v>
      </c>
      <c r="P96" s="323"/>
      <c r="Q96" s="309"/>
      <c r="R96" s="21"/>
      <c r="S96" s="269"/>
      <c r="T96" s="251"/>
      <c r="U96" s="263"/>
      <c r="V96" s="251"/>
      <c r="W96" s="21"/>
    </row>
    <row r="97" spans="1:23" ht="17.100000000000001" customHeight="1" x14ac:dyDescent="0.15">
      <c r="A97" s="460"/>
      <c r="B97" s="459"/>
      <c r="C97" s="449" t="s">
        <v>55</v>
      </c>
      <c r="D97" s="450"/>
      <c r="E97" s="118" t="s">
        <v>128</v>
      </c>
      <c r="F97" s="319" t="s">
        <v>186</v>
      </c>
      <c r="G97" s="319"/>
      <c r="H97" s="319"/>
      <c r="I97" s="319"/>
      <c r="J97" s="319"/>
      <c r="K97" s="319"/>
      <c r="L97" s="319"/>
      <c r="M97" s="319"/>
      <c r="N97" s="319"/>
      <c r="O97" s="319"/>
      <c r="P97" s="320"/>
      <c r="Q97" s="307" t="s">
        <v>31</v>
      </c>
      <c r="R97" s="21"/>
      <c r="S97" s="264" t="str">
        <f>IF(AND(OR(E72&gt;=1,E75&gt;=1),E97="☐"),"ERROR","")</f>
        <v/>
      </c>
      <c r="T97" s="249" t="str">
        <f>IF(S97="ERROR","「住宅居住者が合意している」にチェックしてください","")</f>
        <v/>
      </c>
      <c r="U97" s="261"/>
      <c r="V97" s="249"/>
      <c r="W97" s="21"/>
    </row>
    <row r="98" spans="1:23" ht="17.100000000000001" customHeight="1" thickBot="1" x14ac:dyDescent="0.2">
      <c r="A98" s="461"/>
      <c r="B98" s="462"/>
      <c r="C98" s="453"/>
      <c r="D98" s="406"/>
      <c r="E98" s="455" t="s">
        <v>190</v>
      </c>
      <c r="F98" s="446"/>
      <c r="G98" s="446"/>
      <c r="H98" s="446"/>
      <c r="I98" s="446"/>
      <c r="J98" s="446"/>
      <c r="K98" s="446"/>
      <c r="L98" s="569"/>
      <c r="M98" s="569"/>
      <c r="N98" s="569"/>
      <c r="O98" s="400" t="s">
        <v>189</v>
      </c>
      <c r="P98" s="401"/>
      <c r="Q98" s="495"/>
      <c r="R98" s="21"/>
      <c r="S98" s="265"/>
      <c r="T98" s="266"/>
      <c r="U98" s="267"/>
      <c r="V98" s="266"/>
      <c r="W98" s="21"/>
    </row>
    <row r="99" spans="1:23" ht="17.100000000000001" customHeight="1" x14ac:dyDescent="0.15">
      <c r="A99" s="435" t="s">
        <v>56</v>
      </c>
      <c r="B99" s="402"/>
      <c r="C99" s="402"/>
      <c r="D99" s="403"/>
      <c r="E99" s="123" t="s">
        <v>128</v>
      </c>
      <c r="F99" s="434" t="s">
        <v>191</v>
      </c>
      <c r="G99" s="434"/>
      <c r="H99" s="434"/>
      <c r="I99" s="434"/>
      <c r="J99" s="434"/>
      <c r="K99" s="434"/>
      <c r="L99" s="434"/>
      <c r="M99" s="434"/>
      <c r="N99" s="434"/>
      <c r="O99" s="434"/>
      <c r="P99" s="439"/>
      <c r="Q99" s="494" t="s">
        <v>31</v>
      </c>
      <c r="R99" s="21"/>
      <c r="S99" s="272" t="str">
        <f>IF(AND(OR(E72&gt;=1,E75&gt;=1),OR(COUNTIF(E99:E100,"☑")=0,COUNTIF(E99:E100,"☑")=2)),"ERROR","")</f>
        <v/>
      </c>
      <c r="T99" s="271" t="str">
        <f>IF(S99="ERROR","設備管理について「委託しない」または「委託する」のいずれか１つを選択してください","")</f>
        <v/>
      </c>
      <c r="U99" s="270" t="str">
        <f>IF(AND(E100="☑",OR(COUNTIF(I100:M100,"☑")=0,COUNTIF(I100:M100,"☑")=2)),"ERROR","")</f>
        <v/>
      </c>
      <c r="V99" s="271" t="str">
        <f>IF(U99="ERROR","「契約締結」または「契約予定」のいずれか１つを選択してください","")</f>
        <v/>
      </c>
      <c r="W99" s="21"/>
    </row>
    <row r="100" spans="1:23" ht="17.100000000000001" customHeight="1" x14ac:dyDescent="0.15">
      <c r="A100" s="436"/>
      <c r="B100" s="437"/>
      <c r="C100" s="437"/>
      <c r="D100" s="404"/>
      <c r="E100" s="127" t="s">
        <v>128</v>
      </c>
      <c r="F100" s="440" t="s">
        <v>194</v>
      </c>
      <c r="G100" s="440"/>
      <c r="H100" s="440"/>
      <c r="I100" s="128" t="s">
        <v>128</v>
      </c>
      <c r="J100" s="440" t="s">
        <v>193</v>
      </c>
      <c r="K100" s="440"/>
      <c r="L100" s="440"/>
      <c r="M100" s="147" t="s">
        <v>128</v>
      </c>
      <c r="N100" s="440" t="s">
        <v>192</v>
      </c>
      <c r="O100" s="440"/>
      <c r="P100" s="441"/>
      <c r="Q100" s="308"/>
      <c r="R100" s="21"/>
      <c r="S100" s="268"/>
      <c r="T100" s="250"/>
      <c r="U100" s="263"/>
      <c r="V100" s="251"/>
      <c r="W100" s="21"/>
    </row>
    <row r="101" spans="1:23" ht="21.6" customHeight="1" x14ac:dyDescent="0.15">
      <c r="A101" s="436"/>
      <c r="B101" s="437"/>
      <c r="C101" s="437"/>
      <c r="D101" s="404"/>
      <c r="E101" s="50"/>
      <c r="F101" s="119" t="s">
        <v>128</v>
      </c>
      <c r="G101" s="555" t="s">
        <v>195</v>
      </c>
      <c r="H101" s="555"/>
      <c r="I101" s="555"/>
      <c r="J101" s="555"/>
      <c r="K101" s="555"/>
      <c r="L101" s="555"/>
      <c r="M101" s="555"/>
      <c r="N101" s="555"/>
      <c r="O101" s="555"/>
      <c r="P101" s="556"/>
      <c r="Q101" s="308"/>
      <c r="R101" s="21"/>
      <c r="S101" s="268"/>
      <c r="T101" s="250"/>
      <c r="U101" s="261" t="str">
        <f>IF(AND(E100="☑",OR(F101="☐",F102="☐")),"ERROR","")</f>
        <v/>
      </c>
      <c r="V101" s="562" t="str">
        <f>IF(U101="ERROR","「委託期間終了後を考慮して契約を締結した。」および「受託者の業務や納税、財務の状況等を考慮して契約を締結した。」の両方にチェックしてください","")</f>
        <v/>
      </c>
      <c r="W101" s="21"/>
    </row>
    <row r="102" spans="1:23" ht="21.6" customHeight="1" thickBot="1" x14ac:dyDescent="0.2">
      <c r="A102" s="438"/>
      <c r="B102" s="405"/>
      <c r="C102" s="405"/>
      <c r="D102" s="406"/>
      <c r="E102" s="51"/>
      <c r="F102" s="129" t="s">
        <v>128</v>
      </c>
      <c r="G102" s="446" t="s">
        <v>196</v>
      </c>
      <c r="H102" s="446"/>
      <c r="I102" s="446"/>
      <c r="J102" s="446"/>
      <c r="K102" s="446"/>
      <c r="L102" s="446"/>
      <c r="M102" s="446"/>
      <c r="N102" s="446"/>
      <c r="O102" s="446"/>
      <c r="P102" s="365"/>
      <c r="Q102" s="495"/>
      <c r="R102" s="21"/>
      <c r="S102" s="265"/>
      <c r="T102" s="266"/>
      <c r="U102" s="267"/>
      <c r="V102" s="563"/>
      <c r="W102" s="21"/>
    </row>
    <row r="103" spans="1:23" ht="17.100000000000001" customHeight="1" x14ac:dyDescent="0.15">
      <c r="A103" s="435" t="s">
        <v>57</v>
      </c>
      <c r="B103" s="402"/>
      <c r="C103" s="402"/>
      <c r="D103" s="403"/>
      <c r="E103" s="247" t="s">
        <v>127</v>
      </c>
      <c r="F103" s="232" t="s">
        <v>292</v>
      </c>
      <c r="G103" s="570"/>
      <c r="H103" s="570"/>
      <c r="I103" s="570"/>
      <c r="J103" s="570"/>
      <c r="K103" s="570"/>
      <c r="L103" s="570"/>
      <c r="M103" s="570"/>
      <c r="N103" s="570"/>
      <c r="O103" s="570"/>
      <c r="P103" s="233" t="s">
        <v>146</v>
      </c>
      <c r="Q103" s="560" t="s">
        <v>128</v>
      </c>
      <c r="R103" s="21"/>
      <c r="S103" s="243" t="str">
        <f>IF(AND(OR(E72&gt;=1,E75&gt;=1),OR(COUNTIF(E103:E104,"☑")=0,COUNTIF(E103:E104,"☑")=2,AND(E104="☑",G104=""),AND(E103="☑",G103=""))),"ERROR","")</f>
        <v/>
      </c>
      <c r="T103" s="245" t="str">
        <f>IF(S103="ERROR","「無し」または「有り」のいずれか１つを選択。浸水対策が「無し」の場合、今後の浸水対策についての検討方針を記入。","")</f>
        <v/>
      </c>
      <c r="U103" s="270" t="str">
        <f>IF(AND(Q103="☑",E103="☐",E104="☐"),"ERROR","")</f>
        <v/>
      </c>
      <c r="V103" s="271" t="str">
        <f>IF(U103="ERROR","入力が不完全なまま「公開」にチェックがされています","")</f>
        <v/>
      </c>
      <c r="W103" s="21"/>
    </row>
    <row r="104" spans="1:23" ht="17.100000000000001" customHeight="1" thickBot="1" x14ac:dyDescent="0.2">
      <c r="A104" s="438"/>
      <c r="B104" s="405"/>
      <c r="C104" s="405"/>
      <c r="D104" s="406"/>
      <c r="E104" s="248" t="s">
        <v>128</v>
      </c>
      <c r="F104" s="103" t="s">
        <v>197</v>
      </c>
      <c r="G104" s="566"/>
      <c r="H104" s="566"/>
      <c r="I104" s="566"/>
      <c r="J104" s="566"/>
      <c r="K104" s="566"/>
      <c r="L104" s="566"/>
      <c r="M104" s="566"/>
      <c r="N104" s="566"/>
      <c r="O104" s="566"/>
      <c r="P104" s="14" t="s">
        <v>146</v>
      </c>
      <c r="Q104" s="407"/>
      <c r="R104" s="21"/>
      <c r="S104" s="242" t="str">
        <f>IF(AND(E104="☑",G104=""),"ERROR","")</f>
        <v/>
      </c>
      <c r="T104" s="171" t="str">
        <f>IF(S104="ERROR","浸水対策の内容を記入。","")</f>
        <v/>
      </c>
      <c r="U104" s="267"/>
      <c r="V104" s="266"/>
      <c r="W104" s="21"/>
    </row>
    <row r="105" spans="1:23" ht="33" customHeight="1" thickBot="1" x14ac:dyDescent="0.2">
      <c r="A105" s="387" t="s">
        <v>58</v>
      </c>
      <c r="B105" s="388"/>
      <c r="C105" s="388"/>
      <c r="D105" s="389"/>
      <c r="E105" s="390"/>
      <c r="F105" s="553"/>
      <c r="G105" s="553"/>
      <c r="H105" s="553"/>
      <c r="I105" s="553"/>
      <c r="J105" s="553"/>
      <c r="K105" s="554"/>
      <c r="L105" s="554"/>
      <c r="M105" s="554"/>
      <c r="N105" s="554"/>
      <c r="O105" s="554"/>
      <c r="P105" s="554"/>
      <c r="Q105" s="199" t="s">
        <v>5</v>
      </c>
      <c r="R105" s="21"/>
      <c r="S105" s="244"/>
      <c r="T105" s="172"/>
      <c r="U105" s="173"/>
      <c r="V105" s="174"/>
      <c r="W105" s="21"/>
    </row>
    <row r="106" spans="1:23" ht="23.25" customHeight="1" x14ac:dyDescent="0.15">
      <c r="A106" s="13" t="s">
        <v>16</v>
      </c>
      <c r="B106" s="13"/>
      <c r="C106" s="27"/>
      <c r="D106" s="27"/>
      <c r="E106" s="28"/>
      <c r="F106" s="21"/>
      <c r="G106" s="21"/>
      <c r="H106" s="18"/>
      <c r="I106" s="21"/>
      <c r="J106" s="21"/>
      <c r="K106" s="21"/>
      <c r="L106" s="21"/>
      <c r="M106" s="21"/>
      <c r="N106" s="21"/>
      <c r="O106" s="21"/>
      <c r="P106" s="21"/>
      <c r="Q106" s="32"/>
      <c r="R106" s="21"/>
      <c r="S106" s="159"/>
      <c r="T106" s="143"/>
      <c r="U106" s="159"/>
      <c r="V106" s="143"/>
      <c r="W106" s="21"/>
    </row>
    <row r="107" spans="1:23" ht="24.75" customHeight="1" x14ac:dyDescent="0.15">
      <c r="A107" s="347" t="s">
        <v>62</v>
      </c>
      <c r="B107" s="347"/>
      <c r="C107" s="347"/>
      <c r="D107" s="347"/>
      <c r="E107" s="347"/>
      <c r="F107" s="347"/>
      <c r="G107" s="347"/>
      <c r="H107" s="347"/>
      <c r="I107" s="347"/>
      <c r="J107" s="347"/>
      <c r="K107" s="347"/>
      <c r="L107" s="347"/>
      <c r="M107" s="347"/>
      <c r="N107" s="347"/>
      <c r="O107" s="347"/>
      <c r="P107" s="347"/>
      <c r="Q107" s="200"/>
      <c r="R107" s="21"/>
      <c r="S107" s="159"/>
      <c r="T107" s="143"/>
      <c r="U107" s="159"/>
      <c r="V107" s="143"/>
      <c r="W107" s="21"/>
    </row>
    <row r="108" spans="1:23" ht="23.25" customHeight="1" x14ac:dyDescent="0.15">
      <c r="A108" s="538" t="s">
        <v>75</v>
      </c>
      <c r="B108" s="538"/>
      <c r="C108" s="538"/>
      <c r="D108" s="538"/>
      <c r="E108" s="538"/>
      <c r="F108" s="538"/>
      <c r="G108" s="538"/>
      <c r="H108" s="538"/>
      <c r="I108" s="538"/>
      <c r="J108" s="538"/>
      <c r="K108" s="538"/>
      <c r="L108" s="538"/>
      <c r="M108" s="538"/>
      <c r="N108" s="538"/>
      <c r="O108" s="538"/>
      <c r="P108" s="538"/>
      <c r="Q108" s="538"/>
      <c r="R108" s="21"/>
      <c r="S108" s="159"/>
      <c r="T108" s="143"/>
      <c r="U108" s="159"/>
      <c r="V108" s="143"/>
      <c r="W108" s="21"/>
    </row>
    <row r="109" spans="1:23" ht="39" customHeight="1" thickBot="1" x14ac:dyDescent="0.2">
      <c r="A109" s="539" t="s">
        <v>290</v>
      </c>
      <c r="B109" s="539"/>
      <c r="C109" s="539"/>
      <c r="D109" s="539"/>
      <c r="E109" s="539"/>
      <c r="F109" s="539"/>
      <c r="G109" s="539"/>
      <c r="H109" s="539"/>
      <c r="I109" s="539"/>
      <c r="J109" s="539"/>
      <c r="K109" s="539"/>
      <c r="L109" s="539"/>
      <c r="M109" s="539"/>
      <c r="N109" s="539"/>
      <c r="O109" s="539"/>
      <c r="P109" s="540"/>
      <c r="Q109" s="201" t="s">
        <v>10</v>
      </c>
      <c r="R109" s="21"/>
      <c r="S109" s="159"/>
      <c r="T109" s="143"/>
      <c r="U109" s="159"/>
      <c r="V109" s="143"/>
      <c r="W109" s="21"/>
    </row>
    <row r="110" spans="1:23" ht="21" customHeight="1" thickBot="1" x14ac:dyDescent="0.2">
      <c r="A110" s="527" t="s">
        <v>63</v>
      </c>
      <c r="B110" s="557"/>
      <c r="C110" s="388" t="s">
        <v>64</v>
      </c>
      <c r="D110" s="389"/>
      <c r="E110" s="130" t="s">
        <v>128</v>
      </c>
      <c r="F110" s="547" t="s">
        <v>200</v>
      </c>
      <c r="G110" s="547"/>
      <c r="H110" s="547"/>
      <c r="I110" s="547"/>
      <c r="J110" s="547"/>
      <c r="K110" s="131"/>
      <c r="L110" s="65" t="s">
        <v>161</v>
      </c>
      <c r="M110" s="131"/>
      <c r="N110" s="65" t="s">
        <v>160</v>
      </c>
      <c r="O110" s="131"/>
      <c r="P110" s="66" t="s">
        <v>158</v>
      </c>
      <c r="Q110" s="202" t="s">
        <v>65</v>
      </c>
      <c r="R110" s="21"/>
      <c r="S110" s="234" t="str">
        <f>IF(AND(E110="☑",OR(K110="",M110="",O110="")),"ERROR","")</f>
        <v/>
      </c>
      <c r="T110" s="175" t="str">
        <f>IF(S110="ERROR","策定年月日を記入してください","")</f>
        <v/>
      </c>
      <c r="U110" s="176" t="str">
        <f>IF(AND(E110="☑",E111="☐",E112="☐",E116="☐",E120="☐"),"ERROR","")</f>
        <v/>
      </c>
      <c r="V110" s="177" t="str">
        <f>IF(U110="ERROR","一つ以上の防災対策を選択してください","")</f>
        <v/>
      </c>
      <c r="W110" s="21"/>
    </row>
    <row r="111" spans="1:23" ht="21" customHeight="1" x14ac:dyDescent="0.15">
      <c r="A111" s="529"/>
      <c r="B111" s="558"/>
      <c r="C111" s="543" t="s">
        <v>66</v>
      </c>
      <c r="D111" s="425"/>
      <c r="E111" s="132" t="s">
        <v>127</v>
      </c>
      <c r="F111" s="546" t="s">
        <v>201</v>
      </c>
      <c r="G111" s="546"/>
      <c r="H111" s="546"/>
      <c r="I111" s="546"/>
      <c r="J111" s="546"/>
      <c r="K111" s="133"/>
      <c r="L111" s="57" t="s">
        <v>161</v>
      </c>
      <c r="M111" s="133"/>
      <c r="N111" s="57" t="s">
        <v>160</v>
      </c>
      <c r="O111" s="133"/>
      <c r="P111" s="58" t="s">
        <v>158</v>
      </c>
      <c r="Q111" s="203" t="s">
        <v>65</v>
      </c>
      <c r="R111" s="21"/>
      <c r="S111" s="243" t="str">
        <f>IF(AND(E111="☑",OR(K111="",M111="",O111="")),"ERROR","")</f>
        <v/>
      </c>
      <c r="T111" s="155" t="str">
        <f>IF(S111="ERROR","訓練実施年月日を記入してください","")</f>
        <v/>
      </c>
      <c r="U111" s="162"/>
      <c r="V111" s="155"/>
      <c r="W111" s="21"/>
    </row>
    <row r="112" spans="1:23" ht="21" customHeight="1" x14ac:dyDescent="0.15">
      <c r="A112" s="529"/>
      <c r="B112" s="558"/>
      <c r="C112" s="285"/>
      <c r="D112" s="286"/>
      <c r="E112" s="134" t="s">
        <v>128</v>
      </c>
      <c r="F112" s="411" t="s">
        <v>258</v>
      </c>
      <c r="G112" s="411"/>
      <c r="H112" s="411"/>
      <c r="I112" s="411"/>
      <c r="J112" s="411"/>
      <c r="K112" s="135"/>
      <c r="L112" s="54" t="s">
        <v>161</v>
      </c>
      <c r="M112" s="135"/>
      <c r="N112" s="54" t="s">
        <v>160</v>
      </c>
      <c r="O112" s="135"/>
      <c r="P112" s="55" t="s">
        <v>158</v>
      </c>
      <c r="Q112" s="204" t="s">
        <v>65</v>
      </c>
      <c r="R112" s="21"/>
      <c r="S112" s="240" t="str">
        <f>IF(AND(E112="☑",OR(K112="",M112="",O112="")),"ERROR","")</f>
        <v/>
      </c>
      <c r="T112" s="156" t="str">
        <f>IF(S112="ERROR","確保年月日を記入してください","")</f>
        <v/>
      </c>
      <c r="U112" s="164"/>
      <c r="V112" s="156"/>
      <c r="W112" s="21"/>
    </row>
    <row r="113" spans="1:23" ht="18" customHeight="1" x14ac:dyDescent="0.15">
      <c r="A113" s="529"/>
      <c r="B113" s="558"/>
      <c r="C113" s="285"/>
      <c r="D113" s="286"/>
      <c r="E113" s="414" t="s">
        <v>215</v>
      </c>
      <c r="F113" s="415"/>
      <c r="G113" s="413"/>
      <c r="H113" s="413"/>
      <c r="I113" s="413"/>
      <c r="J113" s="413"/>
      <c r="K113" s="413"/>
      <c r="L113" s="413"/>
      <c r="M113" s="413"/>
      <c r="N113" s="413"/>
      <c r="O113" s="413"/>
      <c r="P113" s="56" t="s">
        <v>182</v>
      </c>
      <c r="Q113" s="393" t="s">
        <v>128</v>
      </c>
      <c r="R113" s="21"/>
      <c r="S113" s="264" t="str">
        <f>IF(AND(E112="☑",OR(G113="",H114="",H115="")),"ERROR","")</f>
        <v/>
      </c>
      <c r="T113" s="249" t="str">
        <f>IF(S113="ERROR","備蓄場所・備蓄量（飲料水）・備蓄量（食料）を記入してください","")</f>
        <v/>
      </c>
      <c r="U113" s="261" t="str">
        <f>IF(AND(Q113="☑",E112="☐"),"ERROR","")</f>
        <v/>
      </c>
      <c r="V113" s="249" t="str">
        <f>IF(U113="ERROR","入力が不完全なまま「公開」にチェックがされています","")</f>
        <v/>
      </c>
      <c r="W113" s="21"/>
    </row>
    <row r="114" spans="1:23" ht="18" customHeight="1" x14ac:dyDescent="0.15">
      <c r="A114" s="529"/>
      <c r="B114" s="558"/>
      <c r="C114" s="285"/>
      <c r="D114" s="286"/>
      <c r="E114" s="423" t="s">
        <v>203</v>
      </c>
      <c r="F114" s="417"/>
      <c r="G114" s="417"/>
      <c r="H114" s="545"/>
      <c r="I114" s="545"/>
      <c r="J114" s="545"/>
      <c r="K114" s="417" t="s">
        <v>202</v>
      </c>
      <c r="L114" s="417"/>
      <c r="M114" s="417"/>
      <c r="N114" s="417"/>
      <c r="O114" s="417"/>
      <c r="P114" s="421"/>
      <c r="Q114" s="393"/>
      <c r="R114" s="21"/>
      <c r="S114" s="268"/>
      <c r="T114" s="250"/>
      <c r="U114" s="262"/>
      <c r="V114" s="250"/>
      <c r="W114" s="21"/>
    </row>
    <row r="115" spans="1:23" ht="18" customHeight="1" x14ac:dyDescent="0.15">
      <c r="A115" s="529"/>
      <c r="B115" s="558"/>
      <c r="C115" s="285"/>
      <c r="D115" s="286"/>
      <c r="E115" s="420" t="s">
        <v>204</v>
      </c>
      <c r="F115" s="322"/>
      <c r="G115" s="322"/>
      <c r="H115" s="548"/>
      <c r="I115" s="548"/>
      <c r="J115" s="548"/>
      <c r="K115" s="322" t="s">
        <v>202</v>
      </c>
      <c r="L115" s="322"/>
      <c r="M115" s="322"/>
      <c r="N115" s="322"/>
      <c r="O115" s="322"/>
      <c r="P115" s="323"/>
      <c r="Q115" s="428"/>
      <c r="R115" s="21"/>
      <c r="S115" s="269"/>
      <c r="T115" s="251"/>
      <c r="U115" s="263"/>
      <c r="V115" s="251"/>
      <c r="W115" s="21"/>
    </row>
    <row r="116" spans="1:23" ht="21" customHeight="1" x14ac:dyDescent="0.15">
      <c r="A116" s="529"/>
      <c r="B116" s="558"/>
      <c r="C116" s="285"/>
      <c r="D116" s="286"/>
      <c r="E116" s="134" t="s">
        <v>128</v>
      </c>
      <c r="F116" s="411" t="s">
        <v>205</v>
      </c>
      <c r="G116" s="411"/>
      <c r="H116" s="411"/>
      <c r="I116" s="411"/>
      <c r="J116" s="411"/>
      <c r="K116" s="135"/>
      <c r="L116" s="54" t="s">
        <v>161</v>
      </c>
      <c r="M116" s="135"/>
      <c r="N116" s="54" t="s">
        <v>160</v>
      </c>
      <c r="O116" s="135"/>
      <c r="P116" s="55" t="s">
        <v>158</v>
      </c>
      <c r="Q116" s="204" t="s">
        <v>65</v>
      </c>
      <c r="R116" s="21"/>
      <c r="S116" s="240" t="str">
        <f>IF(AND(E116="☑",OR(K116="",M116="",O116="")),"ERROR","")</f>
        <v/>
      </c>
      <c r="T116" s="156" t="str">
        <f>IF(S116="ERROR","確保年月日を記入してください","")</f>
        <v/>
      </c>
      <c r="U116" s="164"/>
      <c r="V116" s="156"/>
      <c r="W116" s="21"/>
    </row>
    <row r="117" spans="1:23" ht="21" customHeight="1" x14ac:dyDescent="0.15">
      <c r="A117" s="529"/>
      <c r="B117" s="558"/>
      <c r="C117" s="285"/>
      <c r="D117" s="286"/>
      <c r="E117" s="414" t="s">
        <v>215</v>
      </c>
      <c r="F117" s="415"/>
      <c r="G117" s="413"/>
      <c r="H117" s="413"/>
      <c r="I117" s="413"/>
      <c r="J117" s="413"/>
      <c r="K117" s="413"/>
      <c r="L117" s="413"/>
      <c r="M117" s="413"/>
      <c r="N117" s="413"/>
      <c r="O117" s="413"/>
      <c r="P117" s="56" t="s">
        <v>182</v>
      </c>
      <c r="Q117" s="393" t="s">
        <v>128</v>
      </c>
      <c r="R117" s="21"/>
      <c r="S117" s="258" t="str">
        <f>IF(AND(E116="☑",OR(G117="",F119="")),"ERROR","")</f>
        <v/>
      </c>
      <c r="T117" s="259" t="str">
        <f>IF(S117="ERROR","備蓄場所・確保している資器材（資器材名・数量）を記入してください","")</f>
        <v/>
      </c>
      <c r="U117" s="261" t="str">
        <f>IF(AND(Q117="☑",E116="☐"),"ERROR","")</f>
        <v/>
      </c>
      <c r="V117" s="249" t="str">
        <f>IF(U117="ERROR","入力が不完全なまま「公開」にチェックがされています","")</f>
        <v/>
      </c>
      <c r="W117" s="21"/>
    </row>
    <row r="118" spans="1:23" ht="21" customHeight="1" x14ac:dyDescent="0.15">
      <c r="A118" s="529"/>
      <c r="B118" s="558"/>
      <c r="C118" s="285"/>
      <c r="D118" s="286"/>
      <c r="E118" s="394" t="s">
        <v>72</v>
      </c>
      <c r="F118" s="395"/>
      <c r="G118" s="395"/>
      <c r="H118" s="395"/>
      <c r="I118" s="395"/>
      <c r="J118" s="395"/>
      <c r="K118" s="395"/>
      <c r="L118" s="395"/>
      <c r="M118" s="395"/>
      <c r="N118" s="395"/>
      <c r="O118" s="395"/>
      <c r="P118" s="396"/>
      <c r="Q118" s="393"/>
      <c r="R118" s="21"/>
      <c r="S118" s="258"/>
      <c r="T118" s="259"/>
      <c r="U118" s="262"/>
      <c r="V118" s="250"/>
      <c r="W118" s="21"/>
    </row>
    <row r="119" spans="1:23" ht="30" customHeight="1" x14ac:dyDescent="0.15">
      <c r="A119" s="529"/>
      <c r="B119" s="558"/>
      <c r="C119" s="285"/>
      <c r="D119" s="286"/>
      <c r="E119" s="35"/>
      <c r="F119" s="397"/>
      <c r="G119" s="397"/>
      <c r="H119" s="397"/>
      <c r="I119" s="397"/>
      <c r="J119" s="397"/>
      <c r="K119" s="397"/>
      <c r="L119" s="397"/>
      <c r="M119" s="397"/>
      <c r="N119" s="397"/>
      <c r="O119" s="397"/>
      <c r="P119" s="398"/>
      <c r="Q119" s="393"/>
      <c r="R119" s="21"/>
      <c r="S119" s="258"/>
      <c r="T119" s="259"/>
      <c r="U119" s="263"/>
      <c r="V119" s="251"/>
      <c r="W119" s="21"/>
    </row>
    <row r="120" spans="1:23" ht="21" customHeight="1" x14ac:dyDescent="0.15">
      <c r="A120" s="529"/>
      <c r="B120" s="558"/>
      <c r="C120" s="285"/>
      <c r="D120" s="286"/>
      <c r="E120" s="134" t="s">
        <v>128</v>
      </c>
      <c r="F120" s="411" t="s">
        <v>206</v>
      </c>
      <c r="G120" s="411"/>
      <c r="H120" s="411"/>
      <c r="I120" s="411"/>
      <c r="J120" s="411"/>
      <c r="K120" s="135"/>
      <c r="L120" s="54" t="s">
        <v>161</v>
      </c>
      <c r="M120" s="135"/>
      <c r="N120" s="54" t="s">
        <v>160</v>
      </c>
      <c r="O120" s="135"/>
      <c r="P120" s="55" t="s">
        <v>158</v>
      </c>
      <c r="Q120" s="204" t="s">
        <v>65</v>
      </c>
      <c r="R120" s="21"/>
      <c r="S120" s="240" t="str">
        <f>IF(AND(E120="☑",OR(K120="",M120="",O120="")),"ERROR","")</f>
        <v/>
      </c>
      <c r="T120" s="156" t="str">
        <f>IF(S120="ERROR","整備年月日を記入してください","")</f>
        <v/>
      </c>
      <c r="U120" s="164" t="str">
        <f>IF(AND(E120="☑",E121="☐",E122="☐",E123="☐"),"ERROR","")</f>
        <v/>
      </c>
      <c r="V120" s="178" t="str">
        <f>IF(U120="ERROR","一つ以上の整備内容を選択してください","")</f>
        <v/>
      </c>
      <c r="W120" s="21"/>
    </row>
    <row r="121" spans="1:23" ht="18" customHeight="1" x14ac:dyDescent="0.15">
      <c r="A121" s="529"/>
      <c r="B121" s="558"/>
      <c r="C121" s="285"/>
      <c r="D121" s="286"/>
      <c r="E121" s="136" t="s">
        <v>128</v>
      </c>
      <c r="F121" s="415" t="s">
        <v>207</v>
      </c>
      <c r="G121" s="415"/>
      <c r="H121" s="415"/>
      <c r="I121" s="415"/>
      <c r="J121" s="415"/>
      <c r="K121" s="415"/>
      <c r="L121" s="415"/>
      <c r="M121" s="415"/>
      <c r="N121" s="415"/>
      <c r="O121" s="415"/>
      <c r="P121" s="416"/>
      <c r="Q121" s="393" t="s">
        <v>128</v>
      </c>
      <c r="R121" s="21"/>
      <c r="S121" s="240"/>
      <c r="T121" s="178"/>
      <c r="U121" s="164" t="str">
        <f>IF(AND(Q121="☑",E120="☐"),"ERROR","")</f>
        <v/>
      </c>
      <c r="V121" s="178" t="str">
        <f>IF(U121="ERROR","入力が不完全なまま「公開」にチェックがされています","")</f>
        <v/>
      </c>
      <c r="W121" s="21"/>
    </row>
    <row r="122" spans="1:23" ht="18" customHeight="1" x14ac:dyDescent="0.15">
      <c r="A122" s="529"/>
      <c r="B122" s="558"/>
      <c r="C122" s="285"/>
      <c r="D122" s="286"/>
      <c r="E122" s="136" t="s">
        <v>128</v>
      </c>
      <c r="F122" s="417" t="s">
        <v>208</v>
      </c>
      <c r="G122" s="417"/>
      <c r="H122" s="417"/>
      <c r="I122" s="417"/>
      <c r="J122" s="418"/>
      <c r="K122" s="418"/>
      <c r="L122" s="418"/>
      <c r="M122" s="418"/>
      <c r="N122" s="418"/>
      <c r="O122" s="418"/>
      <c r="P122" s="56" t="s">
        <v>182</v>
      </c>
      <c r="Q122" s="393"/>
      <c r="R122" s="21"/>
      <c r="S122" s="240" t="str">
        <f>IF(AND(E122="☑",J122=""),"ERROR","")</f>
        <v/>
      </c>
      <c r="T122" s="178" t="str">
        <f>IF(S122="ERROR","安否確認の方法を記入してください","")</f>
        <v/>
      </c>
      <c r="U122" s="164" t="str">
        <f>IF(AND(J122&lt;&gt;"",E122="☐"),"ERROR","")</f>
        <v/>
      </c>
      <c r="V122" s="178" t="str">
        <f>IF(U122="ERROR","「安否確認の方法の構築」左側に☑がありません","")</f>
        <v/>
      </c>
      <c r="W122" s="21"/>
    </row>
    <row r="123" spans="1:23" ht="18" customHeight="1" thickBot="1" x14ac:dyDescent="0.2">
      <c r="A123" s="531"/>
      <c r="B123" s="559"/>
      <c r="C123" s="544"/>
      <c r="D123" s="427"/>
      <c r="E123" s="137" t="s">
        <v>128</v>
      </c>
      <c r="F123" s="400" t="s">
        <v>209</v>
      </c>
      <c r="G123" s="400"/>
      <c r="H123" s="400"/>
      <c r="I123" s="400"/>
      <c r="J123" s="419"/>
      <c r="K123" s="419"/>
      <c r="L123" s="419"/>
      <c r="M123" s="419"/>
      <c r="N123" s="419"/>
      <c r="O123" s="419"/>
      <c r="P123" s="61" t="s">
        <v>182</v>
      </c>
      <c r="Q123" s="407"/>
      <c r="R123" s="21"/>
      <c r="S123" s="241" t="str">
        <f>IF(AND(E123="☑",J123=""),"ERROR","")</f>
        <v/>
      </c>
      <c r="T123" s="179" t="str">
        <f>IF(S123="ERROR","その他連絡体制を記入してください","")</f>
        <v/>
      </c>
      <c r="U123" s="165" t="str">
        <f>IF(AND(J123&lt;&gt;"",E123="☐"),"ERROR","")</f>
        <v/>
      </c>
      <c r="V123" s="179" t="str">
        <f>IF(U123="ERROR","「その他連絡体制の整備」左側に☑がありません","")</f>
        <v/>
      </c>
      <c r="W123" s="21"/>
    </row>
    <row r="124" spans="1:23" ht="17.100000000000001" customHeight="1" x14ac:dyDescent="0.15">
      <c r="A124" s="527" t="s">
        <v>67</v>
      </c>
      <c r="B124" s="557"/>
      <c r="C124" s="424" t="s">
        <v>64</v>
      </c>
      <c r="D124" s="425"/>
      <c r="E124" s="138" t="s">
        <v>128</v>
      </c>
      <c r="F124" s="434" t="s">
        <v>200</v>
      </c>
      <c r="G124" s="434"/>
      <c r="H124" s="434"/>
      <c r="I124" s="434"/>
      <c r="J124" s="434"/>
      <c r="K124" s="107"/>
      <c r="L124" s="67" t="s">
        <v>161</v>
      </c>
      <c r="M124" s="107"/>
      <c r="N124" s="67" t="s">
        <v>159</v>
      </c>
      <c r="O124" s="107"/>
      <c r="P124" s="68" t="s">
        <v>158</v>
      </c>
      <c r="Q124" s="408" t="s">
        <v>65</v>
      </c>
      <c r="R124" s="21"/>
      <c r="S124" s="272" t="str">
        <f>IF(OR(AND(E110="☑",OR(E124="☑",E125="☑")),COUNTIF(E124:E125,"☑")=2),"ERROR","")</f>
        <v/>
      </c>
      <c r="T124" s="271" t="str">
        <f>IF(S124="ERROR","「既存住宅」の欄と重複できません。また、「マニュアル策定済み」と「マニュアル策定予定」のうち選択できるのは１つのみです","")</f>
        <v/>
      </c>
      <c r="U124" s="270" t="str">
        <f>IF(OR(AND(E124="☑",OR(K124=0,M124=0,O124=0)),AND(E125="☑",OR(K125=0,M125=0))),"ERROR","")</f>
        <v/>
      </c>
      <c r="V124" s="271" t="str">
        <f>IF(U124="ERROR","マニュアル策定年月日（予定の場合は年月）を記入してください","")</f>
        <v/>
      </c>
      <c r="W124" s="21"/>
    </row>
    <row r="125" spans="1:23" ht="17.100000000000001" customHeight="1" x14ac:dyDescent="0.15">
      <c r="A125" s="529"/>
      <c r="B125" s="558"/>
      <c r="C125" s="284"/>
      <c r="D125" s="286"/>
      <c r="E125" s="123" t="s">
        <v>128</v>
      </c>
      <c r="F125" s="417" t="s">
        <v>210</v>
      </c>
      <c r="G125" s="417"/>
      <c r="H125" s="417"/>
      <c r="I125" s="417"/>
      <c r="J125" s="417"/>
      <c r="K125" s="119"/>
      <c r="L125" s="69" t="s">
        <v>161</v>
      </c>
      <c r="M125" s="119"/>
      <c r="N125" s="432" t="s">
        <v>162</v>
      </c>
      <c r="O125" s="432"/>
      <c r="P125" s="433"/>
      <c r="Q125" s="409"/>
      <c r="R125" s="21"/>
      <c r="S125" s="268"/>
      <c r="T125" s="250"/>
      <c r="U125" s="262"/>
      <c r="V125" s="250"/>
      <c r="W125" s="21"/>
    </row>
    <row r="126" spans="1:23" ht="17.100000000000001" customHeight="1" x14ac:dyDescent="0.15">
      <c r="A126" s="529"/>
      <c r="B126" s="558"/>
      <c r="C126" s="284"/>
      <c r="D126" s="286"/>
      <c r="E126" s="431" t="s">
        <v>212</v>
      </c>
      <c r="F126" s="432"/>
      <c r="G126" s="432"/>
      <c r="H126" s="432"/>
      <c r="I126" s="432"/>
      <c r="J126" s="432"/>
      <c r="K126" s="432"/>
      <c r="L126" s="432"/>
      <c r="M126" s="432"/>
      <c r="N126" s="432"/>
      <c r="O126" s="432"/>
      <c r="P126" s="433"/>
      <c r="Q126" s="409"/>
      <c r="R126" s="21"/>
      <c r="S126" s="268"/>
      <c r="T126" s="250"/>
      <c r="U126" s="262"/>
      <c r="V126" s="250"/>
      <c r="W126" s="21"/>
    </row>
    <row r="127" spans="1:23" ht="17.100000000000001" customHeight="1" thickBot="1" x14ac:dyDescent="0.2">
      <c r="A127" s="529"/>
      <c r="B127" s="558"/>
      <c r="C127" s="426"/>
      <c r="D127" s="427"/>
      <c r="E127" s="399" t="s">
        <v>211</v>
      </c>
      <c r="F127" s="400"/>
      <c r="G127" s="400"/>
      <c r="H127" s="400"/>
      <c r="I127" s="400"/>
      <c r="J127" s="400"/>
      <c r="K127" s="400"/>
      <c r="L127" s="400"/>
      <c r="M127" s="400"/>
      <c r="N127" s="400"/>
      <c r="O127" s="400"/>
      <c r="P127" s="401"/>
      <c r="Q127" s="410"/>
      <c r="R127" s="21"/>
      <c r="S127" s="265"/>
      <c r="T127" s="266"/>
      <c r="U127" s="267"/>
      <c r="V127" s="266"/>
      <c r="W127" s="21"/>
    </row>
    <row r="128" spans="1:23" ht="30" customHeight="1" x14ac:dyDescent="0.15">
      <c r="A128" s="529"/>
      <c r="B128" s="558"/>
      <c r="C128" s="402" t="s">
        <v>66</v>
      </c>
      <c r="D128" s="403"/>
      <c r="E128" s="132" t="s">
        <v>128</v>
      </c>
      <c r="F128" s="429" t="s">
        <v>213</v>
      </c>
      <c r="G128" s="429"/>
      <c r="H128" s="429"/>
      <c r="I128" s="429"/>
      <c r="J128" s="429"/>
      <c r="K128" s="429"/>
      <c r="L128" s="230"/>
      <c r="M128" s="57" t="s">
        <v>161</v>
      </c>
      <c r="N128" s="230"/>
      <c r="O128" s="429" t="s">
        <v>162</v>
      </c>
      <c r="P128" s="430"/>
      <c r="Q128" s="203" t="s">
        <v>65</v>
      </c>
      <c r="R128" s="21"/>
      <c r="S128" s="243" t="str">
        <f>IF(AND(E128="☑",OR(L128="",N128="")),"ERROR","")</f>
        <v/>
      </c>
      <c r="T128" s="155" t="str">
        <f>IF(S128="ERROR","訓練実施予定年月を記入してください","")</f>
        <v/>
      </c>
      <c r="U128" s="162" t="str">
        <f>IF(AND(OR(E124="☑",E125="☑"),E128="☐",E129="☐",E133="☐",E137="☐"),"ERROR","")</f>
        <v/>
      </c>
      <c r="V128" s="155" t="str">
        <f>IF(U128="ERROR","一つ以上の防災対策を選択してください","")</f>
        <v/>
      </c>
      <c r="W128" s="21"/>
    </row>
    <row r="129" spans="1:23" ht="30" customHeight="1" x14ac:dyDescent="0.15">
      <c r="A129" s="529"/>
      <c r="B129" s="558"/>
      <c r="C129" s="285"/>
      <c r="D129" s="404"/>
      <c r="E129" s="134" t="s">
        <v>128</v>
      </c>
      <c r="F129" s="411" t="s">
        <v>214</v>
      </c>
      <c r="G129" s="411"/>
      <c r="H129" s="411"/>
      <c r="I129" s="411"/>
      <c r="J129" s="411"/>
      <c r="K129" s="411"/>
      <c r="L129" s="231"/>
      <c r="M129" s="54" t="s">
        <v>161</v>
      </c>
      <c r="N129" s="231"/>
      <c r="O129" s="411" t="s">
        <v>162</v>
      </c>
      <c r="P129" s="412"/>
      <c r="Q129" s="204" t="s">
        <v>65</v>
      </c>
      <c r="R129" s="21"/>
      <c r="S129" s="240" t="str">
        <f>IF(AND(E129="☑",OR(L129="",N129="")),"ERROR","")</f>
        <v/>
      </c>
      <c r="T129" s="156" t="str">
        <f>IF(S129="ERROR","確保予定年月を記入してください","")</f>
        <v/>
      </c>
      <c r="U129" s="164"/>
      <c r="V129" s="156"/>
      <c r="W129" s="21"/>
    </row>
    <row r="130" spans="1:23" ht="18" customHeight="1" x14ac:dyDescent="0.15">
      <c r="A130" s="529"/>
      <c r="B130" s="558"/>
      <c r="C130" s="285"/>
      <c r="D130" s="404"/>
      <c r="E130" s="414" t="s">
        <v>216</v>
      </c>
      <c r="F130" s="415"/>
      <c r="G130" s="413"/>
      <c r="H130" s="413"/>
      <c r="I130" s="413"/>
      <c r="J130" s="413"/>
      <c r="K130" s="413"/>
      <c r="L130" s="413"/>
      <c r="M130" s="413"/>
      <c r="N130" s="413"/>
      <c r="O130" s="413"/>
      <c r="P130" s="56" t="s">
        <v>182</v>
      </c>
      <c r="Q130" s="393" t="s">
        <v>128</v>
      </c>
      <c r="R130" s="21"/>
      <c r="S130" s="264" t="str">
        <f>IF(AND(E129="☑",OR(G130="",H131="",H132="")),"ERROR","")</f>
        <v/>
      </c>
      <c r="T130" s="249" t="str">
        <f>IF(S130="ERROR","備蓄場所・備蓄量（飲料水）・備蓄量（食料）を記入してください","")</f>
        <v/>
      </c>
      <c r="U130" s="261" t="str">
        <f>IF(AND(Q130="☑",E129="☐"),"ERROR","")</f>
        <v/>
      </c>
      <c r="V130" s="249" t="str">
        <f>IF(U130="ERROR","入力が不完全なまま「公開」にチェックがされています","")</f>
        <v/>
      </c>
      <c r="W130" s="21"/>
    </row>
    <row r="131" spans="1:23" ht="18" customHeight="1" x14ac:dyDescent="0.15">
      <c r="A131" s="529"/>
      <c r="B131" s="558"/>
      <c r="C131" s="285"/>
      <c r="D131" s="404"/>
      <c r="E131" s="423" t="s">
        <v>203</v>
      </c>
      <c r="F131" s="417"/>
      <c r="G131" s="417"/>
      <c r="H131" s="418"/>
      <c r="I131" s="418"/>
      <c r="J131" s="418"/>
      <c r="K131" s="417" t="s">
        <v>202</v>
      </c>
      <c r="L131" s="417"/>
      <c r="M131" s="417"/>
      <c r="N131" s="417"/>
      <c r="O131" s="417"/>
      <c r="P131" s="421"/>
      <c r="Q131" s="393"/>
      <c r="R131" s="21"/>
      <c r="S131" s="268"/>
      <c r="T131" s="250"/>
      <c r="U131" s="262"/>
      <c r="V131" s="250"/>
      <c r="W131" s="21"/>
    </row>
    <row r="132" spans="1:23" ht="18" customHeight="1" x14ac:dyDescent="0.15">
      <c r="A132" s="529"/>
      <c r="B132" s="558"/>
      <c r="C132" s="285"/>
      <c r="D132" s="404"/>
      <c r="E132" s="420" t="s">
        <v>204</v>
      </c>
      <c r="F132" s="322"/>
      <c r="G132" s="322"/>
      <c r="H132" s="397"/>
      <c r="I132" s="397"/>
      <c r="J132" s="397"/>
      <c r="K132" s="322" t="s">
        <v>202</v>
      </c>
      <c r="L132" s="322"/>
      <c r="M132" s="322"/>
      <c r="N132" s="322"/>
      <c r="O132" s="322"/>
      <c r="P132" s="323"/>
      <c r="Q132" s="428"/>
      <c r="R132" s="21"/>
      <c r="S132" s="269"/>
      <c r="T132" s="251"/>
      <c r="U132" s="263"/>
      <c r="V132" s="251"/>
      <c r="W132" s="21"/>
    </row>
    <row r="133" spans="1:23" ht="30" customHeight="1" x14ac:dyDescent="0.15">
      <c r="A133" s="529"/>
      <c r="B133" s="558"/>
      <c r="C133" s="285"/>
      <c r="D133" s="404"/>
      <c r="E133" s="134" t="s">
        <v>128</v>
      </c>
      <c r="F133" s="411" t="s">
        <v>217</v>
      </c>
      <c r="G133" s="411"/>
      <c r="H133" s="411"/>
      <c r="I133" s="411"/>
      <c r="J133" s="411"/>
      <c r="K133" s="411"/>
      <c r="L133" s="231"/>
      <c r="M133" s="54" t="s">
        <v>161</v>
      </c>
      <c r="N133" s="231"/>
      <c r="O133" s="411" t="s">
        <v>162</v>
      </c>
      <c r="P133" s="412"/>
      <c r="Q133" s="204" t="s">
        <v>65</v>
      </c>
      <c r="R133" s="21"/>
      <c r="S133" s="240" t="str">
        <f>IF(AND(E133="☑",OR(L133="",N133="")),"ERROR","")</f>
        <v/>
      </c>
      <c r="T133" s="156" t="str">
        <f>IF(S133="ERROR","確保予定年月を記入してください","")</f>
        <v/>
      </c>
      <c r="U133" s="164"/>
      <c r="V133" s="156"/>
      <c r="W133" s="21"/>
    </row>
    <row r="134" spans="1:23" ht="24.95" customHeight="1" x14ac:dyDescent="0.15">
      <c r="A134" s="529"/>
      <c r="B134" s="558"/>
      <c r="C134" s="285"/>
      <c r="D134" s="404"/>
      <c r="E134" s="414" t="s">
        <v>218</v>
      </c>
      <c r="F134" s="415"/>
      <c r="G134" s="413"/>
      <c r="H134" s="413"/>
      <c r="I134" s="413"/>
      <c r="J134" s="413"/>
      <c r="K134" s="413"/>
      <c r="L134" s="413"/>
      <c r="M134" s="413"/>
      <c r="N134" s="413"/>
      <c r="O134" s="413"/>
      <c r="P134" s="56" t="s">
        <v>182</v>
      </c>
      <c r="Q134" s="393" t="s">
        <v>128</v>
      </c>
      <c r="R134" s="21"/>
      <c r="S134" s="264" t="str">
        <f>IF(AND(E133="☑",OR(G134="",F136="")),"ERROR","")</f>
        <v/>
      </c>
      <c r="T134" s="249" t="str">
        <f>IF(S134="ERROR","備蓄場所・確保している資器材（資器材名・数量）を記入してください","")</f>
        <v/>
      </c>
      <c r="U134" s="261" t="str">
        <f>IF(AND(Q134="☑",E133="☐"),"ERROR","")</f>
        <v/>
      </c>
      <c r="V134" s="249" t="str">
        <f>IF(U134="ERROR","入力が不完全なまま「公開」にチェックがされています","")</f>
        <v/>
      </c>
      <c r="W134" s="21"/>
    </row>
    <row r="135" spans="1:23" ht="24.95" customHeight="1" x14ac:dyDescent="0.15">
      <c r="A135" s="529"/>
      <c r="B135" s="558"/>
      <c r="C135" s="285"/>
      <c r="D135" s="404"/>
      <c r="E135" s="394" t="s">
        <v>72</v>
      </c>
      <c r="F135" s="395"/>
      <c r="G135" s="395"/>
      <c r="H135" s="395"/>
      <c r="I135" s="395"/>
      <c r="J135" s="395"/>
      <c r="K135" s="395"/>
      <c r="L135" s="395"/>
      <c r="M135" s="395"/>
      <c r="N135" s="395"/>
      <c r="O135" s="395"/>
      <c r="P135" s="396"/>
      <c r="Q135" s="393"/>
      <c r="R135" s="21"/>
      <c r="S135" s="268"/>
      <c r="T135" s="250"/>
      <c r="U135" s="262"/>
      <c r="V135" s="250"/>
      <c r="W135" s="21"/>
    </row>
    <row r="136" spans="1:23" ht="30" customHeight="1" x14ac:dyDescent="0.15">
      <c r="A136" s="529"/>
      <c r="B136" s="558"/>
      <c r="C136" s="285"/>
      <c r="D136" s="404"/>
      <c r="E136" s="35"/>
      <c r="F136" s="397"/>
      <c r="G136" s="397"/>
      <c r="H136" s="397"/>
      <c r="I136" s="397"/>
      <c r="J136" s="397"/>
      <c r="K136" s="397"/>
      <c r="L136" s="397"/>
      <c r="M136" s="397"/>
      <c r="N136" s="397"/>
      <c r="O136" s="397"/>
      <c r="P136" s="398"/>
      <c r="Q136" s="393"/>
      <c r="R136" s="21"/>
      <c r="S136" s="269"/>
      <c r="T136" s="251"/>
      <c r="U136" s="263"/>
      <c r="V136" s="251"/>
      <c r="W136" s="21"/>
    </row>
    <row r="137" spans="1:23" ht="30" customHeight="1" x14ac:dyDescent="0.15">
      <c r="A137" s="529"/>
      <c r="B137" s="558"/>
      <c r="C137" s="285"/>
      <c r="D137" s="404"/>
      <c r="E137" s="134" t="s">
        <v>128</v>
      </c>
      <c r="F137" s="411" t="s">
        <v>219</v>
      </c>
      <c r="G137" s="411"/>
      <c r="H137" s="411"/>
      <c r="I137" s="411"/>
      <c r="J137" s="411"/>
      <c r="K137" s="411"/>
      <c r="L137" s="231"/>
      <c r="M137" s="54" t="s">
        <v>161</v>
      </c>
      <c r="N137" s="231"/>
      <c r="O137" s="411" t="s">
        <v>162</v>
      </c>
      <c r="P137" s="412"/>
      <c r="Q137" s="204" t="s">
        <v>65</v>
      </c>
      <c r="R137" s="21"/>
      <c r="S137" s="240" t="str">
        <f>IF(AND(E137="☑",OR(L137="",N137="")),"ERROR","")</f>
        <v/>
      </c>
      <c r="T137" s="156" t="str">
        <f>IF(S137="ERROR","整備予定年月を記入してください","")</f>
        <v/>
      </c>
      <c r="U137" s="164" t="str">
        <f>IF(AND(E137="☑",E138="☐",E139="☐",E140="☐"),"ERROR","")</f>
        <v/>
      </c>
      <c r="V137" s="156" t="str">
        <f>IF(U137="ERROR","一つ以上の整備内容を選択してください","")</f>
        <v/>
      </c>
      <c r="W137" s="21"/>
    </row>
    <row r="138" spans="1:23" ht="18.600000000000001" customHeight="1" x14ac:dyDescent="0.15">
      <c r="A138" s="529"/>
      <c r="B138" s="558"/>
      <c r="C138" s="285"/>
      <c r="D138" s="404"/>
      <c r="E138" s="136" t="s">
        <v>128</v>
      </c>
      <c r="F138" s="415" t="s">
        <v>207</v>
      </c>
      <c r="G138" s="415"/>
      <c r="H138" s="415"/>
      <c r="I138" s="415"/>
      <c r="J138" s="415"/>
      <c r="K138" s="415"/>
      <c r="L138" s="415"/>
      <c r="M138" s="415"/>
      <c r="N138" s="415"/>
      <c r="O138" s="415"/>
      <c r="P138" s="416"/>
      <c r="Q138" s="393" t="s">
        <v>128</v>
      </c>
      <c r="R138" s="21"/>
      <c r="S138" s="240"/>
      <c r="T138" s="178"/>
      <c r="U138" s="164" t="str">
        <f>IF(AND(Q138="☑",E137="☐"),"ERROR","")</f>
        <v/>
      </c>
      <c r="V138" s="178" t="str">
        <f>IF(U138="ERROR","入力が不完全なまま「公開」にチェックがされています","")</f>
        <v/>
      </c>
      <c r="W138" s="21"/>
    </row>
    <row r="139" spans="1:23" ht="18" customHeight="1" x14ac:dyDescent="0.15">
      <c r="A139" s="529"/>
      <c r="B139" s="558"/>
      <c r="C139" s="285"/>
      <c r="D139" s="404"/>
      <c r="E139" s="136" t="s">
        <v>128</v>
      </c>
      <c r="F139" s="417" t="s">
        <v>208</v>
      </c>
      <c r="G139" s="417"/>
      <c r="H139" s="417"/>
      <c r="I139" s="417"/>
      <c r="J139" s="418"/>
      <c r="K139" s="418"/>
      <c r="L139" s="418"/>
      <c r="M139" s="418"/>
      <c r="N139" s="418"/>
      <c r="O139" s="418"/>
      <c r="P139" s="14" t="s">
        <v>182</v>
      </c>
      <c r="Q139" s="393"/>
      <c r="R139" s="21"/>
      <c r="S139" s="240" t="str">
        <f>IF(AND(E139="☑",J139=""),"ERROR","")</f>
        <v/>
      </c>
      <c r="T139" s="178" t="str">
        <f>IF(S139="ERROR","安否確認の方法を記入してください","")</f>
        <v/>
      </c>
      <c r="U139" s="164" t="str">
        <f>IF(AND(J139&lt;&gt;"",E139="☐"),"ERROR","")</f>
        <v/>
      </c>
      <c r="V139" s="178" t="str">
        <f>IF(U139="ERROR","「安否確認の方法の構築」左側に☑がありません","")</f>
        <v/>
      </c>
      <c r="W139" s="21"/>
    </row>
    <row r="140" spans="1:23" ht="18" customHeight="1" thickBot="1" x14ac:dyDescent="0.2">
      <c r="A140" s="531"/>
      <c r="B140" s="559"/>
      <c r="C140" s="405"/>
      <c r="D140" s="406"/>
      <c r="E140" s="137" t="s">
        <v>128</v>
      </c>
      <c r="F140" s="400" t="s">
        <v>209</v>
      </c>
      <c r="G140" s="400"/>
      <c r="H140" s="400"/>
      <c r="I140" s="400"/>
      <c r="J140" s="419"/>
      <c r="K140" s="419"/>
      <c r="L140" s="419"/>
      <c r="M140" s="419"/>
      <c r="N140" s="419"/>
      <c r="O140" s="419"/>
      <c r="P140" s="61" t="s">
        <v>182</v>
      </c>
      <c r="Q140" s="407"/>
      <c r="R140" s="21"/>
      <c r="S140" s="241" t="str">
        <f>IF(AND(E140="☑",J140=""),"ERROR","")</f>
        <v/>
      </c>
      <c r="T140" s="179" t="str">
        <f>IF(S140="ERROR","その他連絡体制を記入してください","")</f>
        <v/>
      </c>
      <c r="U140" s="165" t="str">
        <f>IF(AND(J140&lt;&gt;"",E140="☐"),"ERROR","")</f>
        <v/>
      </c>
      <c r="V140" s="179" t="str">
        <f>IF(U140="ERROR","「その他連絡体制の整備」左側に☑がありません","")</f>
        <v/>
      </c>
      <c r="W140" s="21"/>
    </row>
    <row r="141" spans="1:23" ht="30" customHeight="1" thickBot="1" x14ac:dyDescent="0.2">
      <c r="A141" s="387" t="s">
        <v>58</v>
      </c>
      <c r="B141" s="388"/>
      <c r="C141" s="388"/>
      <c r="D141" s="389"/>
      <c r="E141" s="390"/>
      <c r="F141" s="391"/>
      <c r="G141" s="391"/>
      <c r="H141" s="391"/>
      <c r="I141" s="391"/>
      <c r="J141" s="391"/>
      <c r="K141" s="391"/>
      <c r="L141" s="391"/>
      <c r="M141" s="391"/>
      <c r="N141" s="391"/>
      <c r="O141" s="391"/>
      <c r="P141" s="392"/>
      <c r="Q141" s="199" t="s">
        <v>5</v>
      </c>
      <c r="R141" s="21"/>
      <c r="S141" s="21"/>
      <c r="T141" s="21"/>
      <c r="U141" s="21"/>
      <c r="V141" s="21"/>
      <c r="W141" s="21"/>
    </row>
    <row r="142" spans="1:23" ht="20.45" customHeight="1" thickBot="1" x14ac:dyDescent="0.2">
      <c r="A142" s="13" t="s">
        <v>16</v>
      </c>
      <c r="B142" s="13"/>
      <c r="C142" s="27"/>
      <c r="D142" s="27"/>
      <c r="E142" s="28"/>
      <c r="F142" s="21"/>
      <c r="G142" s="21"/>
      <c r="H142" s="18"/>
      <c r="I142" s="21"/>
      <c r="J142" s="21"/>
      <c r="K142" s="21"/>
      <c r="L142" s="21"/>
      <c r="M142" s="21"/>
      <c r="N142" s="21"/>
      <c r="O142" s="21"/>
      <c r="P142" s="21"/>
      <c r="Q142" s="32"/>
      <c r="R142" s="21"/>
      <c r="S142" s="219" t="s">
        <v>268</v>
      </c>
      <c r="T142" s="215">
        <f>COUNTIF(S2:S140,"ERROR")+COUNTIF(U2:U140,"ERROR")</f>
        <v>17</v>
      </c>
      <c r="U142" s="21"/>
      <c r="V142" s="21"/>
      <c r="W142" s="21"/>
    </row>
    <row r="143" spans="1:23" ht="21.75" customHeight="1" x14ac:dyDescent="0.15">
      <c r="A143" s="13" t="s">
        <v>68</v>
      </c>
      <c r="B143" s="13"/>
      <c r="C143" s="27"/>
      <c r="D143" s="27"/>
      <c r="E143" s="28"/>
      <c r="F143" s="21"/>
      <c r="G143" s="21"/>
      <c r="H143" s="18"/>
      <c r="I143" s="21"/>
      <c r="J143" s="21"/>
      <c r="K143" s="21"/>
      <c r="L143" s="21"/>
      <c r="M143" s="21"/>
      <c r="N143" s="21"/>
      <c r="O143" s="21"/>
      <c r="P143" s="21"/>
      <c r="Q143" s="32"/>
      <c r="R143" s="21"/>
      <c r="S143" s="21"/>
      <c r="T143" s="21"/>
      <c r="U143" s="21"/>
      <c r="V143" s="21"/>
      <c r="W143" s="21"/>
    </row>
    <row r="144" spans="1:23" ht="22.5" customHeight="1" thickBot="1" x14ac:dyDescent="0.2">
      <c r="A144" s="36" t="s">
        <v>69</v>
      </c>
      <c r="B144" s="32"/>
      <c r="C144" s="32"/>
      <c r="D144" s="33"/>
      <c r="E144" s="33"/>
      <c r="F144" s="33"/>
      <c r="G144" s="33"/>
      <c r="H144" s="34"/>
      <c r="I144" s="34"/>
      <c r="J144" s="34"/>
      <c r="K144" s="34"/>
      <c r="L144" s="34"/>
      <c r="M144" s="34"/>
      <c r="N144" s="34"/>
      <c r="O144" s="34"/>
      <c r="P144" s="34"/>
      <c r="Q144" s="32"/>
      <c r="R144" s="21"/>
      <c r="S144" s="21"/>
      <c r="T144" s="21"/>
      <c r="U144" s="21"/>
      <c r="V144" s="21"/>
      <c r="W144" s="21"/>
    </row>
    <row r="145" spans="1:23" ht="32.25" customHeight="1" thickBot="1" x14ac:dyDescent="0.2">
      <c r="A145" s="369" t="s">
        <v>59</v>
      </c>
      <c r="B145" s="370"/>
      <c r="C145" s="371"/>
      <c r="D145" s="372" t="s">
        <v>60</v>
      </c>
      <c r="E145" s="373"/>
      <c r="F145" s="373"/>
      <c r="G145" s="374"/>
      <c r="H145" s="375" t="s">
        <v>61</v>
      </c>
      <c r="I145" s="376"/>
      <c r="J145" s="37"/>
      <c r="K145" s="38"/>
      <c r="L145" s="38"/>
      <c r="M145" s="38"/>
      <c r="N145" s="38"/>
      <c r="O145" s="38"/>
      <c r="P145" s="39"/>
      <c r="Q145" s="32"/>
      <c r="R145" s="21"/>
      <c r="S145" s="220" t="s">
        <v>269</v>
      </c>
      <c r="T145" s="216"/>
      <c r="U145" s="216"/>
      <c r="V145" s="21"/>
      <c r="W145" s="21"/>
    </row>
    <row r="146" spans="1:23" ht="30.75" customHeight="1" x14ac:dyDescent="0.15">
      <c r="A146" s="377" t="s">
        <v>70</v>
      </c>
      <c r="B146" s="378"/>
      <c r="C146" s="379"/>
      <c r="D146" s="380" t="s">
        <v>60</v>
      </c>
      <c r="E146" s="381"/>
      <c r="F146" s="381"/>
      <c r="G146" s="382"/>
      <c r="H146" s="383" t="s">
        <v>70</v>
      </c>
      <c r="I146" s="379"/>
      <c r="J146" s="384" t="s">
        <v>60</v>
      </c>
      <c r="K146" s="385"/>
      <c r="L146" s="385"/>
      <c r="M146" s="385"/>
      <c r="N146" s="385"/>
      <c r="O146" s="385"/>
      <c r="P146" s="386"/>
      <c r="Q146" s="32"/>
      <c r="R146" s="21"/>
      <c r="S146" s="220" t="s">
        <v>279</v>
      </c>
      <c r="T146" s="216"/>
      <c r="U146" s="216"/>
      <c r="V146" s="21"/>
      <c r="W146" s="21"/>
    </row>
    <row r="147" spans="1:23" ht="30" customHeight="1" x14ac:dyDescent="0.15">
      <c r="A147" s="348" t="s">
        <v>70</v>
      </c>
      <c r="B147" s="349"/>
      <c r="C147" s="350"/>
      <c r="D147" s="351" t="s">
        <v>60</v>
      </c>
      <c r="E147" s="352"/>
      <c r="F147" s="352"/>
      <c r="G147" s="353"/>
      <c r="H147" s="354" t="s">
        <v>70</v>
      </c>
      <c r="I147" s="350"/>
      <c r="J147" s="355" t="s">
        <v>60</v>
      </c>
      <c r="K147" s="356"/>
      <c r="L147" s="356"/>
      <c r="M147" s="356"/>
      <c r="N147" s="356"/>
      <c r="O147" s="356"/>
      <c r="P147" s="357"/>
      <c r="Q147" s="32"/>
      <c r="R147" s="21"/>
      <c r="T147" s="21"/>
      <c r="U147" s="21"/>
      <c r="V147" s="21"/>
      <c r="W147" s="21"/>
    </row>
    <row r="148" spans="1:23" ht="30" customHeight="1" thickBot="1" x14ac:dyDescent="0.2">
      <c r="A148" s="358" t="s">
        <v>70</v>
      </c>
      <c r="B148" s="359"/>
      <c r="C148" s="360"/>
      <c r="D148" s="361" t="s">
        <v>60</v>
      </c>
      <c r="E148" s="362"/>
      <c r="F148" s="362"/>
      <c r="G148" s="363"/>
      <c r="H148" s="364" t="s">
        <v>70</v>
      </c>
      <c r="I148" s="365"/>
      <c r="J148" s="366" t="s">
        <v>60</v>
      </c>
      <c r="K148" s="367"/>
      <c r="L148" s="367"/>
      <c r="M148" s="367"/>
      <c r="N148" s="367"/>
      <c r="O148" s="367"/>
      <c r="P148" s="368"/>
      <c r="Q148" s="32"/>
      <c r="R148" s="21"/>
      <c r="S148" s="21"/>
      <c r="T148" s="21"/>
      <c r="U148" s="21"/>
      <c r="V148" s="21"/>
      <c r="W148" s="21"/>
    </row>
    <row r="149" spans="1:23" ht="26.25" customHeight="1" x14ac:dyDescent="0.15">
      <c r="A149" s="347" t="s">
        <v>71</v>
      </c>
      <c r="B149" s="347"/>
      <c r="C149" s="347"/>
      <c r="D149" s="347"/>
      <c r="E149" s="347"/>
      <c r="F149" s="347"/>
      <c r="G149" s="347"/>
      <c r="H149" s="347"/>
      <c r="I149" s="347"/>
      <c r="J149" s="347"/>
      <c r="K149" s="347"/>
      <c r="L149" s="347"/>
      <c r="M149" s="347"/>
      <c r="N149" s="347"/>
      <c r="O149" s="347"/>
      <c r="P149" s="347"/>
      <c r="Q149" s="32"/>
      <c r="R149" s="21"/>
      <c r="S149" s="21"/>
      <c r="T149" s="21"/>
      <c r="U149" s="21"/>
      <c r="V149" s="21"/>
      <c r="W149" s="21"/>
    </row>
    <row r="150" spans="1:23" x14ac:dyDescent="0.15">
      <c r="R150" s="21"/>
      <c r="S150" s="21"/>
      <c r="T150" s="21"/>
      <c r="U150" s="21"/>
      <c r="V150" s="21"/>
      <c r="W150" s="21"/>
    </row>
    <row r="151" spans="1:23" x14ac:dyDescent="0.15">
      <c r="R151" s="21"/>
      <c r="S151" s="21"/>
      <c r="T151" s="21"/>
      <c r="U151" s="21"/>
      <c r="V151" s="21"/>
      <c r="W151" s="21"/>
    </row>
    <row r="152" spans="1:23" x14ac:dyDescent="0.15">
      <c r="R152" s="21"/>
      <c r="S152" s="21"/>
      <c r="T152" s="21"/>
      <c r="U152" s="21"/>
      <c r="V152" s="21"/>
      <c r="W152" s="21"/>
    </row>
    <row r="153" spans="1:23" x14ac:dyDescent="0.15">
      <c r="R153" s="21"/>
      <c r="S153" s="21"/>
      <c r="T153" s="21"/>
      <c r="U153" s="21"/>
      <c r="V153" s="21"/>
      <c r="W153" s="21"/>
    </row>
    <row r="154" spans="1:23" x14ac:dyDescent="0.15">
      <c r="R154" s="21"/>
      <c r="S154" s="21"/>
      <c r="T154" s="21"/>
      <c r="U154" s="21"/>
      <c r="V154" s="21"/>
      <c r="W154" s="21"/>
    </row>
    <row r="155" spans="1:23" x14ac:dyDescent="0.15">
      <c r="R155" s="21"/>
      <c r="S155" s="21"/>
      <c r="T155" s="21"/>
      <c r="U155" s="21"/>
      <c r="V155" s="21"/>
      <c r="W155" s="21"/>
    </row>
    <row r="156" spans="1:23" x14ac:dyDescent="0.15">
      <c r="R156" s="21"/>
      <c r="S156" s="21"/>
      <c r="T156" s="21"/>
      <c r="U156" s="21"/>
      <c r="V156" s="21"/>
      <c r="W156" s="21"/>
    </row>
    <row r="157" spans="1:23" x14ac:dyDescent="0.15">
      <c r="R157" s="21"/>
      <c r="S157" s="21"/>
      <c r="T157" s="21"/>
      <c r="U157" s="21"/>
      <c r="V157" s="21"/>
      <c r="W157" s="21"/>
    </row>
    <row r="158" spans="1:23" x14ac:dyDescent="0.15">
      <c r="R158" s="21"/>
      <c r="S158" s="21"/>
      <c r="T158" s="21"/>
      <c r="U158" s="21"/>
      <c r="V158" s="21"/>
      <c r="W158" s="21"/>
    </row>
    <row r="159" spans="1:23" x14ac:dyDescent="0.15">
      <c r="R159" s="21"/>
      <c r="S159" s="21"/>
      <c r="T159" s="21"/>
      <c r="U159" s="21"/>
      <c r="V159" s="21"/>
      <c r="W159" s="21"/>
    </row>
    <row r="160" spans="1:23" x14ac:dyDescent="0.15">
      <c r="R160" s="21"/>
      <c r="S160" s="21"/>
      <c r="T160" s="21"/>
      <c r="U160" s="21"/>
      <c r="V160" s="21"/>
      <c r="W160" s="21"/>
    </row>
  </sheetData>
  <sheetProtection algorithmName="SHA-512" hashValue="9UK/P4/LxeTVn+bcxE2N39+dwss9VoHP0Jo3vLBCrweamOGgHIHoH6p3ozqnQm4fwuuXqoJotxe7oEyCDgXZIA==" saltValue="4tx5RROSQaNQlurOl60hiA==" spinCount="100000" sheet="1" scenarios="1" formatColumns="0" formatRows="0" selectLockedCells="1"/>
  <dataConsolidate/>
  <mergeCells count="354">
    <mergeCell ref="A20:P20"/>
    <mergeCell ref="A46:B48"/>
    <mergeCell ref="C46:D48"/>
    <mergeCell ref="Q41:Q42"/>
    <mergeCell ref="A27:D27"/>
    <mergeCell ref="A33:P33"/>
    <mergeCell ref="A35:P35"/>
    <mergeCell ref="F36:P36"/>
    <mergeCell ref="F37:P37"/>
    <mergeCell ref="Q38:Q40"/>
    <mergeCell ref="A45:D45"/>
    <mergeCell ref="A36:D37"/>
    <mergeCell ref="Q36:Q37"/>
    <mergeCell ref="E27:P27"/>
    <mergeCell ref="E40:P40"/>
    <mergeCell ref="H39:L39"/>
    <mergeCell ref="M39:P39"/>
    <mergeCell ref="A38:D39"/>
    <mergeCell ref="E38:G39"/>
    <mergeCell ref="H38:L38"/>
    <mergeCell ref="M38:P38"/>
    <mergeCell ref="A40:D40"/>
    <mergeCell ref="A21:P21"/>
    <mergeCell ref="A22:D22"/>
    <mergeCell ref="S55:S58"/>
    <mergeCell ref="T55:T58"/>
    <mergeCell ref="U55:U58"/>
    <mergeCell ref="V55:V58"/>
    <mergeCell ref="A54:D54"/>
    <mergeCell ref="E54:P54"/>
    <mergeCell ref="A49:D49"/>
    <mergeCell ref="E49:P49"/>
    <mergeCell ref="A50:D50"/>
    <mergeCell ref="Q99:Q102"/>
    <mergeCell ref="E115:G115"/>
    <mergeCell ref="K115:P115"/>
    <mergeCell ref="V113:V115"/>
    <mergeCell ref="F82:J82"/>
    <mergeCell ref="F83:J83"/>
    <mergeCell ref="Q86:Q91"/>
    <mergeCell ref="K87:L87"/>
    <mergeCell ref="F87:J87"/>
    <mergeCell ref="M87:N87"/>
    <mergeCell ref="O87:P87"/>
    <mergeCell ref="Q92:Q93"/>
    <mergeCell ref="F94:J94"/>
    <mergeCell ref="L94:P94"/>
    <mergeCell ref="Q95:Q96"/>
    <mergeCell ref="Q97:Q98"/>
    <mergeCell ref="O88:P88"/>
    <mergeCell ref="G104:O104"/>
    <mergeCell ref="T97:T98"/>
    <mergeCell ref="J88:L88"/>
    <mergeCell ref="F88:I88"/>
    <mergeCell ref="M88:N88"/>
    <mergeCell ref="L98:N98"/>
    <mergeCell ref="G103:O103"/>
    <mergeCell ref="S59:S67"/>
    <mergeCell ref="Q103:Q104"/>
    <mergeCell ref="A124:B140"/>
    <mergeCell ref="S130:S132"/>
    <mergeCell ref="T130:T132"/>
    <mergeCell ref="U130:U132"/>
    <mergeCell ref="V130:V132"/>
    <mergeCell ref="T134:T136"/>
    <mergeCell ref="S134:S136"/>
    <mergeCell ref="U134:U136"/>
    <mergeCell ref="T59:T67"/>
    <mergeCell ref="V95:V96"/>
    <mergeCell ref="U95:U96"/>
    <mergeCell ref="U97:U98"/>
    <mergeCell ref="V97:V98"/>
    <mergeCell ref="S99:S102"/>
    <mergeCell ref="T99:T102"/>
    <mergeCell ref="U99:U100"/>
    <mergeCell ref="V99:V100"/>
    <mergeCell ref="U101:U102"/>
    <mergeCell ref="V101:V102"/>
    <mergeCell ref="S95:S96"/>
    <mergeCell ref="S97:S98"/>
    <mergeCell ref="T95:T96"/>
    <mergeCell ref="I78:O78"/>
    <mergeCell ref="T117:T119"/>
    <mergeCell ref="S117:S119"/>
    <mergeCell ref="U117:U119"/>
    <mergeCell ref="V117:V119"/>
    <mergeCell ref="S113:S115"/>
    <mergeCell ref="T113:T115"/>
    <mergeCell ref="A109:P109"/>
    <mergeCell ref="A108:Q108"/>
    <mergeCell ref="A107:P107"/>
    <mergeCell ref="A105:D105"/>
    <mergeCell ref="Q82:Q84"/>
    <mergeCell ref="L85:P85"/>
    <mergeCell ref="E85:K85"/>
    <mergeCell ref="K86:L86"/>
    <mergeCell ref="A103:D104"/>
    <mergeCell ref="O86:P86"/>
    <mergeCell ref="E105:P105"/>
    <mergeCell ref="M86:N86"/>
    <mergeCell ref="F86:J86"/>
    <mergeCell ref="G101:P101"/>
    <mergeCell ref="G102:P102"/>
    <mergeCell ref="A110:B123"/>
    <mergeCell ref="C110:D110"/>
    <mergeCell ref="C111:D123"/>
    <mergeCell ref="K114:P114"/>
    <mergeCell ref="H114:J114"/>
    <mergeCell ref="Q121:Q123"/>
    <mergeCell ref="F111:J111"/>
    <mergeCell ref="Q113:Q115"/>
    <mergeCell ref="E118:P118"/>
    <mergeCell ref="F119:P119"/>
    <mergeCell ref="F110:J110"/>
    <mergeCell ref="H115:J115"/>
    <mergeCell ref="F112:J112"/>
    <mergeCell ref="E113:F113"/>
    <mergeCell ref="G113:O113"/>
    <mergeCell ref="E114:G114"/>
    <mergeCell ref="Q59:Q67"/>
    <mergeCell ref="A69:P69"/>
    <mergeCell ref="A70:Q70"/>
    <mergeCell ref="A71:P71"/>
    <mergeCell ref="A72:D74"/>
    <mergeCell ref="H72:I72"/>
    <mergeCell ref="K72:M72"/>
    <mergeCell ref="O72:P72"/>
    <mergeCell ref="L73:P73"/>
    <mergeCell ref="E73:K73"/>
    <mergeCell ref="E74:G74"/>
    <mergeCell ref="J74:L74"/>
    <mergeCell ref="C87:D87"/>
    <mergeCell ref="C90:D90"/>
    <mergeCell ref="C91:D91"/>
    <mergeCell ref="E84:P84"/>
    <mergeCell ref="C85:D85"/>
    <mergeCell ref="C86:D86"/>
    <mergeCell ref="A82:D84"/>
    <mergeCell ref="N83:P83"/>
    <mergeCell ref="A85:B93"/>
    <mergeCell ref="I90:J90"/>
    <mergeCell ref="N91:O91"/>
    <mergeCell ref="I91:K91"/>
    <mergeCell ref="L90:M90"/>
    <mergeCell ref="F89:P89"/>
    <mergeCell ref="N90:O90"/>
    <mergeCell ref="F90:H90"/>
    <mergeCell ref="E88:E90"/>
    <mergeCell ref="A2:D2"/>
    <mergeCell ref="A3:Q3"/>
    <mergeCell ref="A5:Q5"/>
    <mergeCell ref="A14:D14"/>
    <mergeCell ref="Q14:Q17"/>
    <mergeCell ref="A16:D16"/>
    <mergeCell ref="A17:D17"/>
    <mergeCell ref="E14:P14"/>
    <mergeCell ref="E16:P16"/>
    <mergeCell ref="G17:P17"/>
    <mergeCell ref="J2:K2"/>
    <mergeCell ref="A15:D15"/>
    <mergeCell ref="E15:P15"/>
    <mergeCell ref="A11:C11"/>
    <mergeCell ref="J11:K11"/>
    <mergeCell ref="L11:P11"/>
    <mergeCell ref="A23:D23"/>
    <mergeCell ref="A24:D25"/>
    <mergeCell ref="A26:D26"/>
    <mergeCell ref="E22:P22"/>
    <mergeCell ref="E23:P23"/>
    <mergeCell ref="G24:P24"/>
    <mergeCell ref="G25:P25"/>
    <mergeCell ref="E26:P26"/>
    <mergeCell ref="E24:F24"/>
    <mergeCell ref="E25:F25"/>
    <mergeCell ref="F47:P47"/>
    <mergeCell ref="F48:P48"/>
    <mergeCell ref="E43:I43"/>
    <mergeCell ref="K43:O43"/>
    <mergeCell ref="K44:P44"/>
    <mergeCell ref="K45:L45"/>
    <mergeCell ref="E45:G45"/>
    <mergeCell ref="H45:J45"/>
    <mergeCell ref="M45:O45"/>
    <mergeCell ref="A99:D102"/>
    <mergeCell ref="F99:P99"/>
    <mergeCell ref="N100:P100"/>
    <mergeCell ref="J100:L100"/>
    <mergeCell ref="F100:H100"/>
    <mergeCell ref="F91:H91"/>
    <mergeCell ref="L91:M91"/>
    <mergeCell ref="C92:D93"/>
    <mergeCell ref="F92:P92"/>
    <mergeCell ref="F93:G93"/>
    <mergeCell ref="J93:K93"/>
    <mergeCell ref="L93:O93"/>
    <mergeCell ref="H93:I93"/>
    <mergeCell ref="C95:D96"/>
    <mergeCell ref="C97:D98"/>
    <mergeCell ref="F95:P95"/>
    <mergeCell ref="F97:P97"/>
    <mergeCell ref="O96:P96"/>
    <mergeCell ref="L96:N96"/>
    <mergeCell ref="O98:P98"/>
    <mergeCell ref="E98:K98"/>
    <mergeCell ref="E96:K96"/>
    <mergeCell ref="A94:B98"/>
    <mergeCell ref="C94:D94"/>
    <mergeCell ref="E131:G131"/>
    <mergeCell ref="C124:D127"/>
    <mergeCell ref="Q130:Q132"/>
    <mergeCell ref="F116:J116"/>
    <mergeCell ref="G117:O117"/>
    <mergeCell ref="E117:F117"/>
    <mergeCell ref="F120:J120"/>
    <mergeCell ref="F121:P121"/>
    <mergeCell ref="F122:I122"/>
    <mergeCell ref="J122:O122"/>
    <mergeCell ref="F123:I123"/>
    <mergeCell ref="J123:O123"/>
    <mergeCell ref="F128:K128"/>
    <mergeCell ref="O128:P128"/>
    <mergeCell ref="F129:K129"/>
    <mergeCell ref="O129:P129"/>
    <mergeCell ref="G130:O130"/>
    <mergeCell ref="E130:F130"/>
    <mergeCell ref="K132:P132"/>
    <mergeCell ref="Q117:Q119"/>
    <mergeCell ref="E126:P126"/>
    <mergeCell ref="F124:J124"/>
    <mergeCell ref="N125:P125"/>
    <mergeCell ref="F125:J125"/>
    <mergeCell ref="A80:D81"/>
    <mergeCell ref="Q134:Q136"/>
    <mergeCell ref="E135:P135"/>
    <mergeCell ref="F136:P136"/>
    <mergeCell ref="E127:P127"/>
    <mergeCell ref="C128:D140"/>
    <mergeCell ref="Q138:Q140"/>
    <mergeCell ref="Q124:Q127"/>
    <mergeCell ref="O133:P133"/>
    <mergeCell ref="F133:K133"/>
    <mergeCell ref="G134:O134"/>
    <mergeCell ref="E134:F134"/>
    <mergeCell ref="O137:P137"/>
    <mergeCell ref="F137:K137"/>
    <mergeCell ref="F138:P138"/>
    <mergeCell ref="F139:I139"/>
    <mergeCell ref="J139:O139"/>
    <mergeCell ref="J140:O140"/>
    <mergeCell ref="F140:I140"/>
    <mergeCell ref="E132:G132"/>
    <mergeCell ref="H131:J131"/>
    <mergeCell ref="H132:J132"/>
    <mergeCell ref="K131:P131"/>
    <mergeCell ref="Q80:Q81"/>
    <mergeCell ref="A145:C145"/>
    <mergeCell ref="D145:G145"/>
    <mergeCell ref="H145:I145"/>
    <mergeCell ref="A146:C146"/>
    <mergeCell ref="D146:G146"/>
    <mergeCell ref="H146:I146"/>
    <mergeCell ref="J146:P146"/>
    <mergeCell ref="A141:D141"/>
    <mergeCell ref="E141:P141"/>
    <mergeCell ref="A149:P149"/>
    <mergeCell ref="A147:C147"/>
    <mergeCell ref="D147:G147"/>
    <mergeCell ref="H147:I147"/>
    <mergeCell ref="J147:P147"/>
    <mergeCell ref="A148:C148"/>
    <mergeCell ref="D148:G148"/>
    <mergeCell ref="H148:I148"/>
    <mergeCell ref="J148:P148"/>
    <mergeCell ref="F80:H80"/>
    <mergeCell ref="K80:P80"/>
    <mergeCell ref="I80:J80"/>
    <mergeCell ref="F81:P81"/>
    <mergeCell ref="T36:T37"/>
    <mergeCell ref="S36:S37"/>
    <mergeCell ref="S38:S39"/>
    <mergeCell ref="T38:T39"/>
    <mergeCell ref="S41:S42"/>
    <mergeCell ref="T41:T42"/>
    <mergeCell ref="S46:S48"/>
    <mergeCell ref="T46:T48"/>
    <mergeCell ref="E77:G77"/>
    <mergeCell ref="L79:P79"/>
    <mergeCell ref="E79:H79"/>
    <mergeCell ref="I79:K79"/>
    <mergeCell ref="E53:P53"/>
    <mergeCell ref="E50:F50"/>
    <mergeCell ref="H50:I50"/>
    <mergeCell ref="N50:O50"/>
    <mergeCell ref="E51:I51"/>
    <mergeCell ref="N51:P51"/>
    <mergeCell ref="K50:M50"/>
    <mergeCell ref="B59:P67"/>
    <mergeCell ref="A75:D77"/>
    <mergeCell ref="A78:D79"/>
    <mergeCell ref="H75:I75"/>
    <mergeCell ref="K75:M75"/>
    <mergeCell ref="O75:P75"/>
    <mergeCell ref="L76:P76"/>
    <mergeCell ref="E76:K76"/>
    <mergeCell ref="J77:L77"/>
    <mergeCell ref="V41:V42"/>
    <mergeCell ref="A53:D53"/>
    <mergeCell ref="A51:D51"/>
    <mergeCell ref="A52:D52"/>
    <mergeCell ref="E52:P52"/>
    <mergeCell ref="A41:D42"/>
    <mergeCell ref="N42:O42"/>
    <mergeCell ref="K42:L42"/>
    <mergeCell ref="H42:I42"/>
    <mergeCell ref="E42:F42"/>
    <mergeCell ref="Q46:Q48"/>
    <mergeCell ref="A43:D43"/>
    <mergeCell ref="Q43:Q44"/>
    <mergeCell ref="A44:D44"/>
    <mergeCell ref="E44:J44"/>
    <mergeCell ref="F46:P46"/>
    <mergeCell ref="V38:V39"/>
    <mergeCell ref="V36:V37"/>
    <mergeCell ref="V46:V48"/>
    <mergeCell ref="V59:V67"/>
    <mergeCell ref="U41:U42"/>
    <mergeCell ref="U38:U39"/>
    <mergeCell ref="U59:U67"/>
    <mergeCell ref="U46:U48"/>
    <mergeCell ref="U36:U37"/>
    <mergeCell ref="V134:V136"/>
    <mergeCell ref="S80:S81"/>
    <mergeCell ref="T80:T81"/>
    <mergeCell ref="U80:U81"/>
    <mergeCell ref="V80:V81"/>
    <mergeCell ref="S82:S84"/>
    <mergeCell ref="T82:T84"/>
    <mergeCell ref="U82:U84"/>
    <mergeCell ref="V82:V84"/>
    <mergeCell ref="V88:V90"/>
    <mergeCell ref="U88:U90"/>
    <mergeCell ref="S92:S93"/>
    <mergeCell ref="T92:T93"/>
    <mergeCell ref="U92:U93"/>
    <mergeCell ref="V92:V93"/>
    <mergeCell ref="S86:S91"/>
    <mergeCell ref="T86:T91"/>
    <mergeCell ref="U103:U104"/>
    <mergeCell ref="V103:V104"/>
    <mergeCell ref="U113:U115"/>
    <mergeCell ref="S124:S127"/>
    <mergeCell ref="T124:T127"/>
    <mergeCell ref="V124:V127"/>
    <mergeCell ref="U124:U127"/>
  </mergeCells>
  <phoneticPr fontId="3"/>
  <dataValidations count="4">
    <dataValidation type="whole" imeMode="halfAlpha" allowBlank="1" showInputMessage="1" showErrorMessage="1" sqref="J2:K2 M2 O2" xr:uid="{00000000-0002-0000-0000-000000000000}">
      <formula1>1</formula1>
      <formula2>2050</formula2>
    </dataValidation>
    <dataValidation type="whole" imeMode="halfAlpha" allowBlank="1" showInputMessage="1" showErrorMessage="1" sqref="E72 E75" xr:uid="{00000000-0002-0000-0000-000001000000}">
      <formula1>0</formula1>
      <formula2>100</formula2>
    </dataValidation>
    <dataValidation type="decimal" imeMode="halfAlpha" operator="greaterThanOrEqual" allowBlank="1" showInputMessage="1" showErrorMessage="1" sqref="K42:L42 N42:O42 L96:N96 L98:N98" xr:uid="{00000000-0002-0000-0000-000002000000}">
      <formula1>0</formula1>
    </dataValidation>
    <dataValidation imeMode="halfAlpha" allowBlank="1" showInputMessage="1" showErrorMessage="1" sqref="G17:P17 G24:P25 E51:I51 K51 M51 E50:F50 H50:I50 N50:O50 K43:O43 E44:J44 E73:K73 E76:K76 H74 H77 M74 O74 M77 O77 I79:K79 K82:K83 O82 M82:M83 E85:K85 M86:N88 I90:J90 N90:O91 K110:K112 M110:M112 O110:O112 K116 M116 O116 K120 M120 O120 O124 K124:K125 M124:M125 L128:L129 N128:N129 L133 N133 L137 N137 I80:J80 H114:J115 H131:J132" xr:uid="{00000000-0002-0000-0000-000003000000}"/>
  </dataValidations>
  <pageMargins left="0.6692913385826772" right="0.51181102362204722" top="0.62992125984251968" bottom="0.31496062992125984" header="0.27559055118110237" footer="0.19685039370078741"/>
  <pageSetup paperSize="9" scale="81" fitToHeight="0" orientation="portrait" horizontalDpi="300" verticalDpi="300" r:id="rId1"/>
  <headerFooter alignWithMargins="0"/>
  <rowBreaks count="3" manualBreakCount="3">
    <brk id="33" max="16" man="1"/>
    <brk id="69" max="16" man="1"/>
    <brk id="107" max="1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Sheet2!$B$2:$B$3</xm:f>
          </x14:formula1>
          <xm:sqref>Q22:Q27 Q41:Q42 Q49:Q53 E133 Q113:Q115 Q117:Q119 Q130:Q132 Q134:Q136 Q138:Q140 E46:E48 G72 J72 N72 G75 J75 N75 E78 G78 E80:E83 K94 E86:E95 E97 E99:E100 I100 M100 F101:F102 E137:E140 Q121:Q123 E36:E37 E110:E112 E116 E120:E125 E128:E129 E103:E104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1DAFF"/>
  </sheetPr>
  <dimension ref="A1:Z72"/>
  <sheetViews>
    <sheetView showZeros="0" view="pageBreakPreview" zoomScale="98" zoomScaleNormal="85" zoomScaleSheetLayoutView="98" workbookViewId="0">
      <selection activeCell="T52" sqref="T52"/>
    </sheetView>
  </sheetViews>
  <sheetFormatPr defaultColWidth="9" defaultRowHeight="13.5" x14ac:dyDescent="0.15"/>
  <cols>
    <col min="1" max="1" width="2.875" style="1" customWidth="1"/>
    <col min="2" max="2" width="2.5" style="1" customWidth="1"/>
    <col min="3" max="3" width="6.125" style="1" customWidth="1"/>
    <col min="4" max="4" width="15.625" style="1" customWidth="1"/>
    <col min="5" max="5" width="5.5" style="1" customWidth="1"/>
    <col min="6" max="15" width="5.5" style="2" customWidth="1"/>
    <col min="16" max="16" width="5.75" style="2" customWidth="1"/>
    <col min="17" max="17" width="1.625" style="2" customWidth="1"/>
    <col min="18" max="18" width="14.25" style="43" customWidth="1"/>
    <col min="19" max="20" width="9" style="2"/>
    <col min="21" max="21" width="26.5" style="2" customWidth="1"/>
    <col min="22" max="22" width="27.625" style="2" bestFit="1" customWidth="1"/>
    <col min="23" max="16384" width="9" style="2"/>
  </cols>
  <sheetData>
    <row r="1" spans="1:26" ht="32.25" customHeight="1" x14ac:dyDescent="0.15">
      <c r="A1" s="21"/>
      <c r="B1" s="21"/>
      <c r="C1" s="21"/>
      <c r="D1" s="5"/>
      <c r="E1" s="5"/>
      <c r="F1" s="5"/>
      <c r="G1" s="210"/>
      <c r="H1" s="694" t="s">
        <v>61</v>
      </c>
      <c r="I1" s="695"/>
      <c r="J1" s="698"/>
      <c r="K1" s="699"/>
      <c r="L1" s="699"/>
      <c r="M1" s="699"/>
      <c r="N1" s="699"/>
      <c r="O1" s="699"/>
      <c r="P1" s="696"/>
      <c r="Q1" s="21"/>
      <c r="R1" s="143"/>
      <c r="S1" s="21"/>
      <c r="T1" s="21"/>
      <c r="U1" s="21"/>
      <c r="V1" s="21"/>
      <c r="W1" s="21"/>
      <c r="X1" s="21"/>
      <c r="Y1" s="21"/>
      <c r="Z1" s="21"/>
    </row>
    <row r="2" spans="1:26" ht="32.25" customHeight="1" x14ac:dyDescent="0.15">
      <c r="A2" s="21"/>
      <c r="B2" s="21"/>
      <c r="C2" s="21"/>
      <c r="D2" s="5"/>
      <c r="E2" s="5"/>
      <c r="F2" s="5"/>
      <c r="G2" s="5"/>
      <c r="H2" s="354" t="s">
        <v>125</v>
      </c>
      <c r="I2" s="696"/>
      <c r="J2" s="9"/>
      <c r="K2" s="9"/>
      <c r="L2" s="42" t="s">
        <v>123</v>
      </c>
      <c r="M2" s="42"/>
      <c r="N2" s="42" t="s">
        <v>122</v>
      </c>
      <c r="O2" s="42"/>
      <c r="P2" s="44" t="s">
        <v>121</v>
      </c>
      <c r="Q2" s="21"/>
      <c r="R2" s="143"/>
      <c r="S2" s="21"/>
      <c r="T2" s="21"/>
      <c r="U2" s="21"/>
      <c r="V2" s="21"/>
      <c r="W2" s="21"/>
      <c r="X2" s="21"/>
      <c r="Y2" s="21"/>
      <c r="Z2" s="21"/>
    </row>
    <row r="3" spans="1:26" ht="32.25" customHeight="1" x14ac:dyDescent="0.15">
      <c r="A3" s="21"/>
      <c r="B3" s="21"/>
      <c r="C3" s="21"/>
      <c r="D3" s="5"/>
      <c r="E3" s="5"/>
      <c r="F3" s="5"/>
      <c r="G3" s="5"/>
      <c r="H3" s="354" t="s">
        <v>124</v>
      </c>
      <c r="I3" s="696"/>
      <c r="J3" s="9"/>
      <c r="K3" s="9"/>
      <c r="L3" s="42" t="s">
        <v>123</v>
      </c>
      <c r="M3" s="42"/>
      <c r="N3" s="42" t="s">
        <v>122</v>
      </c>
      <c r="O3" s="42"/>
      <c r="P3" s="44" t="s">
        <v>121</v>
      </c>
      <c r="Q3" s="21"/>
      <c r="R3" s="143"/>
      <c r="S3" s="21"/>
      <c r="T3" s="21"/>
      <c r="U3" s="21"/>
      <c r="V3" s="21"/>
      <c r="W3" s="21"/>
      <c r="X3" s="21"/>
      <c r="Y3" s="21"/>
      <c r="Z3" s="21"/>
    </row>
    <row r="4" spans="1:26" ht="32.25" customHeight="1" x14ac:dyDescent="0.15">
      <c r="A4" s="489"/>
      <c r="B4" s="489"/>
      <c r="C4" s="489"/>
      <c r="D4" s="489"/>
      <c r="E4" s="489"/>
      <c r="F4" s="489"/>
      <c r="G4" s="489"/>
      <c r="H4" s="489"/>
      <c r="I4" s="697"/>
      <c r="J4" s="697"/>
      <c r="K4" s="697"/>
      <c r="L4" s="697"/>
      <c r="M4" s="697"/>
      <c r="N4" s="697"/>
      <c r="O4" s="697"/>
      <c r="P4" s="697"/>
      <c r="Q4" s="21"/>
      <c r="R4" s="143"/>
      <c r="S4" s="21"/>
      <c r="T4" s="21"/>
      <c r="U4" s="21"/>
      <c r="V4" s="21"/>
      <c r="W4" s="21"/>
      <c r="X4" s="21"/>
      <c r="Y4" s="21"/>
      <c r="Z4" s="21"/>
    </row>
    <row r="5" spans="1:26" ht="20.100000000000001" customHeight="1" x14ac:dyDescent="0.15">
      <c r="A5" s="489" t="s">
        <v>120</v>
      </c>
      <c r="B5" s="489"/>
      <c r="C5" s="489"/>
      <c r="D5" s="489"/>
      <c r="E5" s="489"/>
      <c r="F5" s="489"/>
      <c r="G5" s="489"/>
      <c r="H5" s="489"/>
      <c r="I5" s="697"/>
      <c r="J5" s="697"/>
      <c r="K5" s="697"/>
      <c r="L5" s="697"/>
      <c r="M5" s="697"/>
      <c r="N5" s="697"/>
      <c r="O5" s="697"/>
      <c r="P5" s="697"/>
      <c r="Q5" s="21"/>
      <c r="R5" s="143"/>
      <c r="S5" s="21"/>
      <c r="T5" s="21"/>
      <c r="U5" s="21"/>
      <c r="V5" s="21"/>
      <c r="W5" s="21"/>
      <c r="X5" s="21"/>
      <c r="Y5" s="21"/>
      <c r="Z5" s="21"/>
    </row>
    <row r="6" spans="1:26" ht="20.100000000000001" customHeight="1" x14ac:dyDescent="0.15">
      <c r="A6" s="489"/>
      <c r="B6" s="489"/>
      <c r="C6" s="489"/>
      <c r="D6" s="489"/>
      <c r="E6" s="489"/>
      <c r="F6" s="489"/>
      <c r="G6" s="489"/>
      <c r="H6" s="489"/>
      <c r="I6" s="697"/>
      <c r="J6" s="697"/>
      <c r="K6" s="697"/>
      <c r="L6" s="697"/>
      <c r="M6" s="697"/>
      <c r="N6" s="697"/>
      <c r="O6" s="697"/>
      <c r="P6" s="697"/>
      <c r="Q6" s="21"/>
      <c r="R6" s="143"/>
      <c r="S6" s="21"/>
      <c r="T6" s="21"/>
      <c r="U6" s="21"/>
      <c r="V6" s="21"/>
      <c r="W6" s="21"/>
      <c r="X6" s="21"/>
      <c r="Y6" s="21"/>
      <c r="Z6" s="21"/>
    </row>
    <row r="7" spans="1:26" ht="34.5" customHeight="1" thickBot="1" x14ac:dyDescent="0.2">
      <c r="A7" s="710" t="s">
        <v>119</v>
      </c>
      <c r="B7" s="581"/>
      <c r="C7" s="581"/>
      <c r="D7" s="581"/>
      <c r="E7" s="581"/>
      <c r="F7" s="581"/>
      <c r="G7" s="581"/>
      <c r="H7" s="581"/>
      <c r="I7" s="581"/>
      <c r="J7" s="581"/>
      <c r="K7" s="581"/>
      <c r="L7" s="581"/>
      <c r="M7" s="581"/>
      <c r="N7" s="581"/>
      <c r="O7" s="581"/>
      <c r="P7" s="581"/>
      <c r="Q7" s="21"/>
      <c r="R7" s="52" t="s">
        <v>118</v>
      </c>
      <c r="S7" s="21"/>
      <c r="T7" s="21"/>
      <c r="U7" s="21"/>
      <c r="V7" s="21"/>
      <c r="W7" s="21"/>
      <c r="X7" s="21"/>
      <c r="Y7" s="21"/>
      <c r="Z7" s="21"/>
    </row>
    <row r="8" spans="1:26" ht="42.75" customHeight="1" x14ac:dyDescent="0.15">
      <c r="A8" s="615" t="s">
        <v>117</v>
      </c>
      <c r="B8" s="616"/>
      <c r="C8" s="616"/>
      <c r="D8" s="524"/>
      <c r="E8" s="711" t="str">
        <f>IF(別記様式第4号_更新申請書!E22:P22="","",IF(別記様式第4号_更新申請書!Q22="☐","申請者の希望により非公開",別記様式第4号_更新申請書!E22:P22))</f>
        <v/>
      </c>
      <c r="F8" s="712"/>
      <c r="G8" s="712"/>
      <c r="H8" s="712"/>
      <c r="I8" s="712"/>
      <c r="J8" s="712"/>
      <c r="K8" s="712"/>
      <c r="L8" s="712"/>
      <c r="M8" s="712"/>
      <c r="N8" s="712"/>
      <c r="O8" s="712"/>
      <c r="P8" s="713"/>
      <c r="Q8" s="21"/>
      <c r="R8" s="205" t="s">
        <v>96</v>
      </c>
      <c r="S8" s="21" t="s">
        <v>106</v>
      </c>
      <c r="T8" s="21"/>
      <c r="U8" s="21"/>
      <c r="V8" s="21"/>
      <c r="W8" s="21"/>
      <c r="X8" s="21"/>
      <c r="Y8" s="21"/>
      <c r="Z8" s="21"/>
    </row>
    <row r="9" spans="1:26" ht="30" customHeight="1" x14ac:dyDescent="0.15">
      <c r="A9" s="474" t="s">
        <v>6</v>
      </c>
      <c r="B9" s="475"/>
      <c r="C9" s="475"/>
      <c r="D9" s="476"/>
      <c r="E9" s="700" t="str">
        <f>IF(別記様式第4号_更新申請書!E23:P23="","",IF(別記様式第4号_更新申請書!Q23="☐","申請者の希望により非公開",別記様式第4号_更新申請書!E23:P23))</f>
        <v>申請者の希望により非公開</v>
      </c>
      <c r="F9" s="701"/>
      <c r="G9" s="701"/>
      <c r="H9" s="701"/>
      <c r="I9" s="701"/>
      <c r="J9" s="701"/>
      <c r="K9" s="701"/>
      <c r="L9" s="701"/>
      <c r="M9" s="701"/>
      <c r="N9" s="701"/>
      <c r="O9" s="701"/>
      <c r="P9" s="702"/>
      <c r="Q9" s="21"/>
      <c r="R9" s="205" t="s">
        <v>96</v>
      </c>
      <c r="S9" s="21" t="s">
        <v>106</v>
      </c>
      <c r="T9" s="21"/>
      <c r="U9" s="21"/>
      <c r="V9" s="21"/>
      <c r="W9" s="21"/>
      <c r="X9" s="21"/>
      <c r="Y9" s="21"/>
      <c r="Z9" s="21"/>
    </row>
    <row r="10" spans="1:26" ht="30" customHeight="1" x14ac:dyDescent="0.15">
      <c r="A10" s="474" t="s">
        <v>7</v>
      </c>
      <c r="B10" s="475"/>
      <c r="C10" s="475"/>
      <c r="D10" s="476"/>
      <c r="E10" s="15" t="s">
        <v>12</v>
      </c>
      <c r="F10" s="16"/>
      <c r="G10" s="700" t="str">
        <f>IF(別記様式第4号_更新申請書!G24:P24="","",IF(別記様式第4号_更新申請書!Q24="☐","申請者の希望により非公開",別記様式第4号_更新申請書!G24:P24))</f>
        <v/>
      </c>
      <c r="H10" s="701"/>
      <c r="I10" s="701"/>
      <c r="J10" s="701"/>
      <c r="K10" s="701"/>
      <c r="L10" s="701"/>
      <c r="M10" s="701"/>
      <c r="N10" s="701"/>
      <c r="O10" s="701"/>
      <c r="P10" s="702"/>
      <c r="Q10" s="21"/>
      <c r="R10" s="205" t="s">
        <v>96</v>
      </c>
      <c r="S10" s="21" t="s">
        <v>106</v>
      </c>
      <c r="T10" s="21"/>
      <c r="U10" s="21"/>
      <c r="V10" s="21"/>
      <c r="W10" s="21"/>
      <c r="X10" s="21"/>
      <c r="Y10" s="21"/>
      <c r="Z10" s="21"/>
    </row>
    <row r="11" spans="1:26" ht="30" customHeight="1" x14ac:dyDescent="0.15">
      <c r="A11" s="474"/>
      <c r="B11" s="475"/>
      <c r="C11" s="475"/>
      <c r="D11" s="476"/>
      <c r="E11" s="17" t="s">
        <v>13</v>
      </c>
      <c r="F11" s="9"/>
      <c r="G11" s="700" t="str">
        <f>IF(別記様式第4号_更新申請書!G25:P25="","",IF(別記様式第4号_更新申請書!Q25="☐","申請者の希望により非公開",別記様式第4号_更新申請書!G25:P25))</f>
        <v/>
      </c>
      <c r="H11" s="703"/>
      <c r="I11" s="703"/>
      <c r="J11" s="703"/>
      <c r="K11" s="703"/>
      <c r="L11" s="703"/>
      <c r="M11" s="703"/>
      <c r="N11" s="703"/>
      <c r="O11" s="703"/>
      <c r="P11" s="704"/>
      <c r="Q11" s="21"/>
      <c r="R11" s="205" t="s">
        <v>96</v>
      </c>
      <c r="S11" s="21" t="s">
        <v>106</v>
      </c>
      <c r="T11" s="21"/>
      <c r="U11" s="21"/>
      <c r="V11" s="21"/>
      <c r="W11" s="21"/>
      <c r="X11" s="21"/>
      <c r="Y11" s="21"/>
      <c r="Z11" s="21"/>
    </row>
    <row r="12" spans="1:26" ht="30" customHeight="1" x14ac:dyDescent="0.15">
      <c r="A12" s="474" t="s">
        <v>116</v>
      </c>
      <c r="B12" s="475"/>
      <c r="C12" s="475"/>
      <c r="D12" s="476"/>
      <c r="E12" s="700" t="str">
        <f>IF(別記様式第4号_更新申請書!E26:P26="","",IF(別記様式第4号_更新申請書!Q26="☐","申請者の希望により非公開",別記様式第4号_更新申請書!E26:P26))</f>
        <v/>
      </c>
      <c r="F12" s="701"/>
      <c r="G12" s="701"/>
      <c r="H12" s="701"/>
      <c r="I12" s="701"/>
      <c r="J12" s="701"/>
      <c r="K12" s="701"/>
      <c r="L12" s="701"/>
      <c r="M12" s="701"/>
      <c r="N12" s="701"/>
      <c r="O12" s="701"/>
      <c r="P12" s="702"/>
      <c r="Q12" s="21"/>
      <c r="R12" s="205" t="s">
        <v>96</v>
      </c>
      <c r="S12" s="21" t="s">
        <v>106</v>
      </c>
      <c r="T12" s="21"/>
      <c r="U12" s="21"/>
      <c r="V12" s="21"/>
      <c r="W12" s="21"/>
      <c r="X12" s="21"/>
      <c r="Y12" s="21"/>
      <c r="Z12" s="21"/>
    </row>
    <row r="13" spans="1:26" ht="30" customHeight="1" thickBot="1" x14ac:dyDescent="0.2">
      <c r="A13" s="587" t="s">
        <v>115</v>
      </c>
      <c r="B13" s="588"/>
      <c r="C13" s="588"/>
      <c r="D13" s="589"/>
      <c r="E13" s="707" t="str">
        <f>IF(別記様式第4号_更新申請書!E27:P27="","",IF(別記様式第4号_更新申請書!Q27="☐","申請者の希望により非公開",別記様式第4号_更新申請書!E27:P27))</f>
        <v/>
      </c>
      <c r="F13" s="708"/>
      <c r="G13" s="708"/>
      <c r="H13" s="708"/>
      <c r="I13" s="708"/>
      <c r="J13" s="708"/>
      <c r="K13" s="708"/>
      <c r="L13" s="708"/>
      <c r="M13" s="708"/>
      <c r="N13" s="708"/>
      <c r="O13" s="708"/>
      <c r="P13" s="709"/>
      <c r="Q13" s="21"/>
      <c r="R13" s="205" t="s">
        <v>96</v>
      </c>
      <c r="S13" s="21" t="s">
        <v>106</v>
      </c>
      <c r="T13" s="21"/>
      <c r="U13" s="21"/>
      <c r="V13" s="21"/>
      <c r="W13" s="21"/>
      <c r="X13" s="21"/>
      <c r="Y13" s="21"/>
      <c r="Z13" s="21"/>
    </row>
    <row r="14" spans="1:26" ht="23.25" customHeight="1" x14ac:dyDescent="0.15">
      <c r="A14" s="685"/>
      <c r="B14" s="686"/>
      <c r="C14" s="686"/>
      <c r="D14" s="686"/>
      <c r="E14" s="686"/>
      <c r="F14" s="686"/>
      <c r="G14" s="686"/>
      <c r="H14" s="686"/>
      <c r="I14" s="686"/>
      <c r="J14" s="686"/>
      <c r="K14" s="686"/>
      <c r="L14" s="686"/>
      <c r="M14" s="686"/>
      <c r="N14" s="686"/>
      <c r="O14" s="686"/>
      <c r="P14" s="686"/>
      <c r="Q14" s="21"/>
      <c r="R14" s="143"/>
      <c r="S14" s="21"/>
      <c r="T14" s="21"/>
      <c r="U14" s="21"/>
      <c r="V14" s="21"/>
      <c r="W14" s="21"/>
      <c r="X14" s="21"/>
      <c r="Y14" s="21"/>
      <c r="Z14" s="21"/>
    </row>
    <row r="15" spans="1:26" ht="34.5" customHeight="1" thickBot="1" x14ac:dyDescent="0.2">
      <c r="A15" s="685" t="s">
        <v>18</v>
      </c>
      <c r="B15" s="686"/>
      <c r="C15" s="686"/>
      <c r="D15" s="686"/>
      <c r="E15" s="686"/>
      <c r="F15" s="686"/>
      <c r="G15" s="686"/>
      <c r="H15" s="686"/>
      <c r="I15" s="686"/>
      <c r="J15" s="686"/>
      <c r="K15" s="686"/>
      <c r="L15" s="686"/>
      <c r="M15" s="686"/>
      <c r="N15" s="686"/>
      <c r="O15" s="686"/>
      <c r="P15" s="686"/>
      <c r="Q15" s="21"/>
      <c r="R15" s="143"/>
      <c r="S15" s="21"/>
      <c r="T15" s="21"/>
      <c r="U15" s="21"/>
      <c r="V15" s="21"/>
      <c r="W15" s="21"/>
      <c r="X15" s="21"/>
      <c r="Y15" s="21"/>
      <c r="Z15" s="21"/>
    </row>
    <row r="16" spans="1:26" ht="37.15" customHeight="1" x14ac:dyDescent="0.15">
      <c r="A16" s="615" t="s">
        <v>19</v>
      </c>
      <c r="B16" s="492"/>
      <c r="C16" s="492"/>
      <c r="D16" s="493"/>
      <c r="E16" s="687" t="str">
        <f>IF(別記様式第4号_更新申請書!E36="☑","分譲",IF(別記様式第4号_更新申請書!E37="☑","賃貸",""))</f>
        <v/>
      </c>
      <c r="F16" s="687"/>
      <c r="G16" s="687"/>
      <c r="H16" s="687"/>
      <c r="I16" s="687"/>
      <c r="J16" s="687"/>
      <c r="K16" s="687"/>
      <c r="L16" s="687"/>
      <c r="M16" s="687"/>
      <c r="N16" s="687"/>
      <c r="O16" s="687"/>
      <c r="P16" s="688"/>
      <c r="Q16" s="211"/>
      <c r="R16" s="158" t="s">
        <v>20</v>
      </c>
      <c r="S16" s="159"/>
      <c r="T16" s="21"/>
      <c r="U16" s="158" t="s">
        <v>114</v>
      </c>
      <c r="V16" s="158" t="s">
        <v>113</v>
      </c>
      <c r="W16" s="21"/>
      <c r="X16" s="21"/>
      <c r="Y16" s="21"/>
      <c r="Z16" s="21"/>
    </row>
    <row r="17" spans="1:26" ht="30" customHeight="1" x14ac:dyDescent="0.15">
      <c r="A17" s="596" t="s">
        <v>21</v>
      </c>
      <c r="B17" s="689"/>
      <c r="C17" s="689"/>
      <c r="D17" s="690"/>
      <c r="E17" s="691" t="str">
        <f>"東京都"&amp;別記様式第4号_更新申請書!H39</f>
        <v>東京都</v>
      </c>
      <c r="F17" s="692"/>
      <c r="G17" s="692"/>
      <c r="H17" s="692"/>
      <c r="I17" s="692"/>
      <c r="J17" s="692"/>
      <c r="K17" s="692"/>
      <c r="L17" s="692"/>
      <c r="M17" s="692"/>
      <c r="N17" s="692"/>
      <c r="O17" s="692"/>
      <c r="P17" s="693"/>
      <c r="Q17" s="21"/>
      <c r="R17" s="205" t="s">
        <v>20</v>
      </c>
      <c r="S17" s="21"/>
      <c r="T17" s="21"/>
      <c r="U17" s="21"/>
      <c r="V17" s="21"/>
      <c r="W17" s="21"/>
      <c r="X17" s="21"/>
      <c r="Y17" s="21"/>
      <c r="Z17" s="21"/>
    </row>
    <row r="18" spans="1:26" ht="30" customHeight="1" x14ac:dyDescent="0.15">
      <c r="A18" s="496" t="s">
        <v>22</v>
      </c>
      <c r="B18" s="511"/>
      <c r="C18" s="511"/>
      <c r="D18" s="512"/>
      <c r="E18" s="714">
        <f>別記様式第4号_更新申請書!E40:P40</f>
        <v>0</v>
      </c>
      <c r="F18" s="715"/>
      <c r="G18" s="715"/>
      <c r="H18" s="715"/>
      <c r="I18" s="715"/>
      <c r="J18" s="715"/>
      <c r="K18" s="715"/>
      <c r="L18" s="715"/>
      <c r="M18" s="715"/>
      <c r="N18" s="715"/>
      <c r="O18" s="715"/>
      <c r="P18" s="716"/>
      <c r="Q18" s="21"/>
      <c r="R18" s="205" t="s">
        <v>20</v>
      </c>
      <c r="S18" s="21"/>
      <c r="T18" s="21"/>
      <c r="U18" s="21"/>
      <c r="V18" s="21"/>
      <c r="W18" s="21"/>
      <c r="X18" s="21"/>
      <c r="Y18" s="21"/>
      <c r="Z18" s="21"/>
    </row>
    <row r="19" spans="1:26" ht="15.6" customHeight="1" x14ac:dyDescent="0.15">
      <c r="A19" s="525" t="s">
        <v>112</v>
      </c>
      <c r="B19" s="526"/>
      <c r="C19" s="526"/>
      <c r="D19" s="450"/>
      <c r="E19" s="97" t="str">
        <f>IF(AND(別記様式第4号_更新申請書!E42="",別記様式第4号_更新申請書!H42="",別記様式第4号_更新申請書!K42="",別記様式第4号_更新申請書!N42=""),"","電車")</f>
        <v/>
      </c>
      <c r="F19" s="98"/>
      <c r="G19" s="98"/>
      <c r="H19" s="99" t="str">
        <f>IF(AND(別記様式第4号_更新申請書!E42="",別記様式第4号_更新申請書!H42="",別記様式第4号_更新申請書!K42="",別記様式第4号_更新申請書!N42=""),"","最寄駅")</f>
        <v/>
      </c>
      <c r="I19" s="98"/>
      <c r="J19" s="100"/>
      <c r="K19" s="101" t="str">
        <f>IF(AND(別記様式第4号_更新申請書!E42="",別記様式第4号_更新申請書!H42="",別記様式第4号_更新申請書!K42="",別記様式第4号_更新申請書!N42=""),"","バス")</f>
        <v/>
      </c>
      <c r="L19" s="98"/>
      <c r="M19" s="98"/>
      <c r="N19" s="101" t="str">
        <f>IF(AND(別記様式第4号_更新申請書!E42="",別記様式第4号_更新申請書!H42="",別記様式第4号_更新申請書!K42="",別記様式第4号_更新申請書!N42=""),"","徒歩")</f>
        <v/>
      </c>
      <c r="O19" s="98"/>
      <c r="P19" s="102"/>
      <c r="Q19" s="21"/>
      <c r="R19" s="205"/>
      <c r="S19" s="21"/>
      <c r="T19" s="21"/>
      <c r="U19" s="21"/>
      <c r="V19" s="21"/>
      <c r="W19" s="21"/>
      <c r="X19" s="21"/>
      <c r="Y19" s="21"/>
      <c r="Z19" s="21"/>
    </row>
    <row r="20" spans="1:26" ht="30" customHeight="1" x14ac:dyDescent="0.15">
      <c r="A20" s="284"/>
      <c r="B20" s="285"/>
      <c r="C20" s="597"/>
      <c r="D20" s="452"/>
      <c r="E20" s="717" t="str">
        <f>IF(AND(別記様式第4号_更新申請書!E42="",別記様式第4号_更新申請書!H42="",別記様式第4号_更新申請書!K42="",別記様式第4号_更新申請書!N42=""),"",IF(別記様式第4号_更新申請書!Q41="☑",別記様式第4号_更新申請書!E42&amp;"線","申請者"))</f>
        <v/>
      </c>
      <c r="F20" s="681"/>
      <c r="G20" s="718"/>
      <c r="H20" s="680" t="str">
        <f>IF(AND(別記様式第4号_更新申請書!E42="",別記様式第4号_更新申請書!H42="",別記様式第4号_更新申請書!K42="",別記様式第4号_更新申請書!N42=""),"",IF(別記様式第4号_更新申請書!Q41="☑",別記様式第4号_更新申請書!H42&amp;"駅","の希望により非公開"))</f>
        <v/>
      </c>
      <c r="I20" s="681"/>
      <c r="J20" s="682"/>
      <c r="K20" s="683" t="str">
        <f>IF(別記様式第4号_更新申請書!Q41="☑",別記様式第4号_更新申請書!K42&amp;"分","")</f>
        <v/>
      </c>
      <c r="L20" s="681"/>
      <c r="M20" s="682"/>
      <c r="N20" s="683" t="str">
        <f>IF(別記様式第4号_更新申請書!Q41="☑",別記様式第4号_更新申請書!N42&amp;"分","")</f>
        <v/>
      </c>
      <c r="O20" s="681"/>
      <c r="P20" s="684"/>
      <c r="Q20" s="21"/>
      <c r="R20" s="205" t="s">
        <v>96</v>
      </c>
      <c r="S20" s="21" t="s">
        <v>95</v>
      </c>
      <c r="T20" s="21"/>
      <c r="U20" s="21"/>
      <c r="V20" s="21"/>
      <c r="W20" s="21"/>
      <c r="X20" s="21"/>
      <c r="Y20" s="21"/>
      <c r="Z20" s="21"/>
    </row>
    <row r="21" spans="1:26" ht="30" customHeight="1" x14ac:dyDescent="0.15">
      <c r="A21" s="525" t="s">
        <v>28</v>
      </c>
      <c r="B21" s="526"/>
      <c r="C21" s="654"/>
      <c r="D21" s="655"/>
      <c r="E21" s="675">
        <f>別記様式第4号_更新申請書!E43:I43</f>
        <v>0</v>
      </c>
      <c r="F21" s="337"/>
      <c r="G21" s="337"/>
      <c r="H21" s="337"/>
      <c r="I21" s="337"/>
      <c r="J21" s="62" t="s">
        <v>222</v>
      </c>
      <c r="K21" s="676">
        <f>別記様式第4号_更新申請書!K43:O43</f>
        <v>0</v>
      </c>
      <c r="L21" s="677"/>
      <c r="M21" s="677"/>
      <c r="N21" s="677"/>
      <c r="O21" s="677"/>
      <c r="P21" s="145" t="s">
        <v>223</v>
      </c>
      <c r="Q21" s="21"/>
      <c r="R21" s="205" t="s">
        <v>20</v>
      </c>
      <c r="S21" s="21"/>
      <c r="T21" s="21"/>
      <c r="U21" s="21"/>
      <c r="V21" s="21"/>
      <c r="W21" s="21"/>
      <c r="X21" s="21"/>
      <c r="Y21" s="21"/>
      <c r="Z21" s="21"/>
    </row>
    <row r="22" spans="1:26" ht="30" customHeight="1" x14ac:dyDescent="0.15">
      <c r="A22" s="496" t="s">
        <v>29</v>
      </c>
      <c r="B22" s="511"/>
      <c r="C22" s="511"/>
      <c r="D22" s="512"/>
      <c r="E22" s="678">
        <f>別記様式第4号_更新申請書!E44:J44</f>
        <v>0</v>
      </c>
      <c r="F22" s="679"/>
      <c r="G22" s="679"/>
      <c r="H22" s="679"/>
      <c r="I22" s="679"/>
      <c r="J22" s="679"/>
      <c r="K22" s="317" t="s">
        <v>224</v>
      </c>
      <c r="L22" s="317"/>
      <c r="M22" s="317"/>
      <c r="N22" s="317"/>
      <c r="O22" s="317"/>
      <c r="P22" s="647"/>
      <c r="Q22" s="21"/>
      <c r="R22" s="205" t="s">
        <v>20</v>
      </c>
      <c r="S22" s="21"/>
      <c r="T22" s="21"/>
      <c r="U22" s="21"/>
      <c r="V22" s="21"/>
      <c r="W22" s="21"/>
      <c r="X22" s="21"/>
      <c r="Y22" s="21"/>
      <c r="Z22" s="21"/>
    </row>
    <row r="23" spans="1:26" ht="30" customHeight="1" x14ac:dyDescent="0.15">
      <c r="A23" s="653" t="s">
        <v>111</v>
      </c>
      <c r="B23" s="654"/>
      <c r="C23" s="511"/>
      <c r="D23" s="512"/>
      <c r="E23" s="670" t="str">
        <f>IF(別記様式第4号_更新申請書!E49:P49="","",IF(別記様式第4号_更新申請書!Q49="☐","申請者の希望により非公開",別記様式第4号_更新申請書!E49:P49))</f>
        <v/>
      </c>
      <c r="F23" s="671"/>
      <c r="G23" s="671"/>
      <c r="H23" s="671"/>
      <c r="I23" s="671"/>
      <c r="J23" s="671"/>
      <c r="K23" s="513"/>
      <c r="L23" s="513"/>
      <c r="M23" s="513"/>
      <c r="N23" s="513"/>
      <c r="O23" s="513"/>
      <c r="P23" s="674"/>
      <c r="Q23" s="21"/>
      <c r="R23" s="205" t="s">
        <v>96</v>
      </c>
      <c r="S23" s="21" t="s">
        <v>106</v>
      </c>
      <c r="T23" s="21"/>
      <c r="U23" s="21"/>
      <c r="V23" s="21"/>
      <c r="W23" s="21"/>
      <c r="X23" s="21"/>
      <c r="Y23" s="21"/>
      <c r="Z23" s="21"/>
    </row>
    <row r="24" spans="1:26" ht="30" customHeight="1" x14ac:dyDescent="0.15">
      <c r="A24" s="653" t="s">
        <v>110</v>
      </c>
      <c r="B24" s="654"/>
      <c r="C24" s="654"/>
      <c r="D24" s="655"/>
      <c r="E24" s="668" t="str">
        <f>IF(別記様式第4号_更新申請書!E50:F50="","",IF(別記様式第4号_更新申請書!Q50="☐","申請者の希望により非公開",別記様式第4号_更新申請書!E50&amp;"㎡～"&amp;別記様式第4号_更新申請書!H50&amp;"㎡　　　延べ床面積"&amp;別記様式第4号_更新申請書!N50&amp;"㎡"))</f>
        <v/>
      </c>
      <c r="F24" s="356"/>
      <c r="G24" s="356"/>
      <c r="H24" s="356"/>
      <c r="I24" s="356"/>
      <c r="J24" s="356"/>
      <c r="K24" s="356"/>
      <c r="L24" s="356"/>
      <c r="M24" s="356"/>
      <c r="N24" s="356"/>
      <c r="O24" s="356"/>
      <c r="P24" s="357"/>
      <c r="Q24" s="21"/>
      <c r="R24" s="205" t="s">
        <v>225</v>
      </c>
      <c r="S24" s="21" t="s">
        <v>95</v>
      </c>
      <c r="T24" s="21"/>
      <c r="U24" s="21"/>
      <c r="V24" s="21"/>
      <c r="W24" s="21"/>
      <c r="X24" s="21"/>
      <c r="Y24" s="21"/>
      <c r="Z24" s="21"/>
    </row>
    <row r="25" spans="1:26" ht="30" customHeight="1" x14ac:dyDescent="0.15">
      <c r="A25" s="669" t="s">
        <v>109</v>
      </c>
      <c r="B25" s="654"/>
      <c r="C25" s="654"/>
      <c r="D25" s="655"/>
      <c r="E25" s="670" t="str">
        <f>IF(別記様式第4号_更新申請書!E51:I51="","",IF(別記様式第4号_更新申請書!Q51="☐","申請者の希望により非公開",別記様式第4号_更新申請書!E51:I51&amp;"年"&amp;別記様式第4号_更新申請書!K51&amp;"月"&amp;別記様式第4号_更新申請書!M51&amp;"日"))</f>
        <v/>
      </c>
      <c r="F25" s="671"/>
      <c r="G25" s="671"/>
      <c r="H25" s="671"/>
      <c r="I25" s="671"/>
      <c r="J25" s="671"/>
      <c r="K25" s="672"/>
      <c r="L25" s="672"/>
      <c r="M25" s="672"/>
      <c r="N25" s="672"/>
      <c r="O25" s="672"/>
      <c r="P25" s="673"/>
      <c r="Q25" s="21"/>
      <c r="R25" s="205" t="s">
        <v>96</v>
      </c>
      <c r="S25" s="21" t="s">
        <v>95</v>
      </c>
      <c r="T25" s="21"/>
      <c r="U25" s="21"/>
      <c r="V25" s="21"/>
      <c r="W25" s="21"/>
      <c r="X25" s="21"/>
      <c r="Y25" s="21"/>
      <c r="Z25" s="21"/>
    </row>
    <row r="26" spans="1:26" ht="60" customHeight="1" x14ac:dyDescent="0.15">
      <c r="A26" s="653" t="s">
        <v>108</v>
      </c>
      <c r="B26" s="654"/>
      <c r="C26" s="654"/>
      <c r="D26" s="655"/>
      <c r="E26" s="670" t="str">
        <f>IF(別記様式第4号_更新申請書!E52:P52="","",IF(別記様式第4号_更新申請書!Q52="☐","申請者の希望により非公開",別記様式第4号_更新申請書!E52:P52))</f>
        <v/>
      </c>
      <c r="F26" s="671"/>
      <c r="G26" s="671"/>
      <c r="H26" s="671"/>
      <c r="I26" s="671"/>
      <c r="J26" s="671"/>
      <c r="K26" s="513"/>
      <c r="L26" s="513"/>
      <c r="M26" s="513"/>
      <c r="N26" s="513"/>
      <c r="O26" s="513"/>
      <c r="P26" s="674"/>
      <c r="Q26" s="21"/>
      <c r="R26" s="205" t="s">
        <v>96</v>
      </c>
      <c r="S26" s="21" t="s">
        <v>106</v>
      </c>
      <c r="T26" s="21"/>
      <c r="U26" s="21"/>
      <c r="V26" s="21"/>
      <c r="W26" s="21"/>
      <c r="X26" s="21"/>
      <c r="Y26" s="21"/>
      <c r="Z26" s="21"/>
    </row>
    <row r="27" spans="1:26" ht="32.450000000000003" customHeight="1" thickBot="1" x14ac:dyDescent="0.2">
      <c r="A27" s="659" t="s">
        <v>107</v>
      </c>
      <c r="B27" s="660"/>
      <c r="C27" s="660"/>
      <c r="D27" s="661"/>
      <c r="E27" s="662" t="str">
        <f>IF(別記様式第4号_更新申請書!E53:P53="","",IF(別記様式第4号_更新申請書!Q53="☐","申請者の希望により非公開",別記様式第4号_更新申請書!E53:P53))</f>
        <v/>
      </c>
      <c r="F27" s="663"/>
      <c r="G27" s="663"/>
      <c r="H27" s="663"/>
      <c r="I27" s="663"/>
      <c r="J27" s="663"/>
      <c r="K27" s="663"/>
      <c r="L27" s="663"/>
      <c r="M27" s="663"/>
      <c r="N27" s="663"/>
      <c r="O27" s="663"/>
      <c r="P27" s="664"/>
      <c r="Q27" s="21"/>
      <c r="R27" s="205" t="s">
        <v>96</v>
      </c>
      <c r="S27" s="21" t="s">
        <v>106</v>
      </c>
      <c r="T27" s="21"/>
      <c r="U27" s="21"/>
      <c r="V27" s="21"/>
      <c r="W27" s="21"/>
      <c r="X27" s="21"/>
      <c r="Y27" s="21"/>
      <c r="Z27" s="21"/>
    </row>
    <row r="28" spans="1:26" ht="45" customHeight="1" thickBot="1" x14ac:dyDescent="0.2">
      <c r="A28" s="387" t="s">
        <v>105</v>
      </c>
      <c r="B28" s="388"/>
      <c r="C28" s="388"/>
      <c r="D28" s="389"/>
      <c r="E28" s="618" t="str">
        <f>E50&amp;E67</f>
        <v/>
      </c>
      <c r="F28" s="618"/>
      <c r="G28" s="618"/>
      <c r="H28" s="618"/>
      <c r="I28" s="618"/>
      <c r="J28" s="618"/>
      <c r="K28" s="618"/>
      <c r="L28" s="618"/>
      <c r="M28" s="618"/>
      <c r="N28" s="618"/>
      <c r="O28" s="618"/>
      <c r="P28" s="619"/>
      <c r="Q28" s="21"/>
      <c r="R28" s="205" t="s">
        <v>20</v>
      </c>
      <c r="S28" s="159"/>
      <c r="T28" s="21"/>
      <c r="U28" s="21"/>
      <c r="V28" s="21"/>
      <c r="W28" s="21"/>
      <c r="X28" s="21"/>
      <c r="Y28" s="21"/>
      <c r="Z28" s="21"/>
    </row>
    <row r="29" spans="1:26" ht="40.5" customHeight="1" x14ac:dyDescent="0.15">
      <c r="A29" s="157"/>
      <c r="B29"/>
      <c r="C29"/>
      <c r="D29"/>
      <c r="E29" s="142"/>
      <c r="F29"/>
      <c r="G29"/>
      <c r="H29"/>
      <c r="I29"/>
      <c r="J29"/>
      <c r="K29"/>
      <c r="L29"/>
      <c r="M29"/>
      <c r="N29"/>
      <c r="O29"/>
      <c r="P29"/>
      <c r="Q29" s="21"/>
      <c r="R29" s="143"/>
      <c r="S29" s="21"/>
      <c r="T29" s="21"/>
      <c r="U29" s="21"/>
      <c r="V29" s="21"/>
      <c r="W29" s="21"/>
      <c r="X29" s="21"/>
      <c r="Y29" s="21"/>
      <c r="Z29" s="21"/>
    </row>
    <row r="30" spans="1:26" ht="34.5" customHeight="1" thickBot="1" x14ac:dyDescent="0.2">
      <c r="A30" s="665" t="s">
        <v>104</v>
      </c>
      <c r="B30" s="666"/>
      <c r="C30" s="666"/>
      <c r="D30" s="666"/>
      <c r="E30" s="666"/>
      <c r="F30" s="666"/>
      <c r="G30" s="666"/>
      <c r="H30" s="666"/>
      <c r="I30" s="666"/>
      <c r="J30" s="666"/>
      <c r="K30" s="666"/>
      <c r="L30" s="666"/>
      <c r="M30" s="666"/>
      <c r="N30" s="666"/>
      <c r="O30" s="666"/>
      <c r="P30" s="666"/>
      <c r="Q30" s="21"/>
      <c r="R30" s="143"/>
      <c r="S30" s="21"/>
      <c r="T30" s="21"/>
      <c r="U30" s="21"/>
      <c r="V30" s="21"/>
      <c r="W30" s="21"/>
      <c r="X30" s="21"/>
      <c r="Y30" s="21"/>
      <c r="Z30" s="21"/>
    </row>
    <row r="31" spans="1:26" ht="30" customHeight="1" x14ac:dyDescent="0.15">
      <c r="A31" s="615" t="s">
        <v>103</v>
      </c>
      <c r="B31" s="616"/>
      <c r="C31" s="616"/>
      <c r="D31" s="524"/>
      <c r="E31" s="70">
        <f>別記様式第4号_更新申請書!E72</f>
        <v>0</v>
      </c>
      <c r="F31" s="71" t="s">
        <v>226</v>
      </c>
      <c r="G31" s="84" t="str">
        <f>別記様式第4号_更新申請書!G72</f>
        <v>☐</v>
      </c>
      <c r="H31" s="429" t="s">
        <v>270</v>
      </c>
      <c r="I31" s="429"/>
      <c r="J31" s="84" t="str">
        <f>別記様式第4号_更新申請書!J72</f>
        <v>☐</v>
      </c>
      <c r="K31" s="429" t="s">
        <v>271</v>
      </c>
      <c r="L31" s="429"/>
      <c r="M31" s="429"/>
      <c r="N31" s="84" t="str">
        <f>別記様式第4号_更新申請書!N72</f>
        <v>☐</v>
      </c>
      <c r="O31" s="429" t="s">
        <v>227</v>
      </c>
      <c r="P31" s="667"/>
      <c r="Q31" s="32"/>
      <c r="R31" s="205" t="s">
        <v>20</v>
      </c>
      <c r="S31" s="21"/>
      <c r="T31" s="21"/>
      <c r="U31" s="21"/>
      <c r="V31" s="21"/>
      <c r="W31" s="21"/>
      <c r="X31" s="21"/>
      <c r="Y31" s="21"/>
      <c r="Z31" s="21"/>
    </row>
    <row r="32" spans="1:26" ht="30" customHeight="1" x14ac:dyDescent="0.15">
      <c r="A32" s="653" t="s">
        <v>102</v>
      </c>
      <c r="B32" s="654"/>
      <c r="C32" s="654"/>
      <c r="D32" s="655"/>
      <c r="E32" s="70">
        <f>別記様式第4号_更新申請書!E75</f>
        <v>0</v>
      </c>
      <c r="F32" s="71" t="s">
        <v>226</v>
      </c>
      <c r="G32" s="84" t="str">
        <f>別記様式第4号_更新申請書!G75</f>
        <v>☐</v>
      </c>
      <c r="H32" s="317" t="s">
        <v>270</v>
      </c>
      <c r="I32" s="317"/>
      <c r="J32" s="84" t="str">
        <f>別記様式第4号_更新申請書!J75</f>
        <v>☐</v>
      </c>
      <c r="K32" s="317" t="s">
        <v>272</v>
      </c>
      <c r="L32" s="317"/>
      <c r="M32" s="317"/>
      <c r="N32" s="84" t="str">
        <f>別記様式第4号_更新申請書!N75</f>
        <v>☐</v>
      </c>
      <c r="O32" s="317" t="s">
        <v>227</v>
      </c>
      <c r="P32" s="647"/>
      <c r="Q32" s="212"/>
      <c r="R32" s="205" t="s">
        <v>20</v>
      </c>
      <c r="S32" s="21"/>
      <c r="T32" s="21"/>
      <c r="U32" s="21"/>
      <c r="V32" s="21"/>
      <c r="W32" s="21"/>
      <c r="X32" s="21"/>
      <c r="Y32" s="21"/>
      <c r="Z32" s="21"/>
    </row>
    <row r="33" spans="1:26" ht="30" customHeight="1" x14ac:dyDescent="0.15">
      <c r="A33" s="656" t="s">
        <v>44</v>
      </c>
      <c r="B33" s="657"/>
      <c r="C33" s="657"/>
      <c r="D33" s="658"/>
      <c r="E33" s="72" t="str">
        <f>別記様式第4号_更新申請書!E78</f>
        <v>☐</v>
      </c>
      <c r="F33" s="60" t="s">
        <v>230</v>
      </c>
      <c r="G33" s="213" t="str">
        <f>別記様式第4号_更新申請書!G78</f>
        <v>☐</v>
      </c>
      <c r="H33" s="60" t="s">
        <v>198</v>
      </c>
      <c r="I33" s="349">
        <f>別記様式第4号_更新申請書!I78</f>
        <v>0</v>
      </c>
      <c r="J33" s="349"/>
      <c r="K33" s="349"/>
      <c r="L33" s="349"/>
      <c r="M33" s="349"/>
      <c r="N33" s="349"/>
      <c r="O33" s="349"/>
      <c r="P33" s="146" t="s">
        <v>229</v>
      </c>
      <c r="Q33" s="206"/>
      <c r="R33" s="205" t="s">
        <v>20</v>
      </c>
      <c r="S33" s="21"/>
      <c r="T33" s="21"/>
      <c r="U33" s="21"/>
      <c r="V33" s="21"/>
      <c r="W33" s="21"/>
      <c r="X33" s="21"/>
      <c r="Y33" s="21"/>
      <c r="Z33" s="21"/>
    </row>
    <row r="34" spans="1:26" ht="18.95" customHeight="1" x14ac:dyDescent="0.15">
      <c r="A34" s="525" t="s">
        <v>45</v>
      </c>
      <c r="B34" s="526"/>
      <c r="C34" s="526"/>
      <c r="D34" s="450"/>
      <c r="E34" s="72" t="str">
        <f>別記様式第4号_更新申請書!E80</f>
        <v>☐</v>
      </c>
      <c r="F34" s="319" t="s">
        <v>232</v>
      </c>
      <c r="G34" s="319"/>
      <c r="H34" s="319"/>
      <c r="I34" s="80">
        <f>別記様式第4号_更新申請書!I80</f>
        <v>0</v>
      </c>
      <c r="J34" s="319" t="s">
        <v>233</v>
      </c>
      <c r="K34" s="319"/>
      <c r="L34" s="319"/>
      <c r="M34" s="319"/>
      <c r="N34" s="319"/>
      <c r="O34" s="319"/>
      <c r="P34" s="641"/>
      <c r="Q34" s="206"/>
      <c r="R34" s="705" t="s">
        <v>20</v>
      </c>
      <c r="S34" s="21"/>
      <c r="T34" s="21"/>
      <c r="U34" s="21"/>
      <c r="V34" s="21"/>
      <c r="W34" s="21"/>
      <c r="X34" s="21"/>
      <c r="Y34" s="21"/>
      <c r="Z34" s="21"/>
    </row>
    <row r="35" spans="1:26" ht="18.95" customHeight="1" x14ac:dyDescent="0.15">
      <c r="A35" s="596"/>
      <c r="B35" s="597"/>
      <c r="C35" s="597"/>
      <c r="D35" s="452"/>
      <c r="E35" s="74" t="str">
        <f>別記様式第4号_更新申請書!E81</f>
        <v>☐</v>
      </c>
      <c r="F35" s="322" t="s">
        <v>231</v>
      </c>
      <c r="G35" s="322"/>
      <c r="H35" s="322"/>
      <c r="I35" s="322"/>
      <c r="J35" s="322"/>
      <c r="K35" s="322"/>
      <c r="L35" s="322"/>
      <c r="M35" s="322"/>
      <c r="N35" s="322"/>
      <c r="O35" s="322"/>
      <c r="P35" s="638"/>
      <c r="Q35" s="206"/>
      <c r="R35" s="706"/>
      <c r="S35" s="21"/>
      <c r="T35" s="21"/>
      <c r="U35" s="21"/>
      <c r="V35" s="21"/>
      <c r="W35" s="21"/>
      <c r="X35" s="21"/>
      <c r="Y35" s="21"/>
      <c r="Z35" s="21"/>
    </row>
    <row r="36" spans="1:26" ht="18" customHeight="1" x14ac:dyDescent="0.15">
      <c r="A36" s="525" t="s">
        <v>101</v>
      </c>
      <c r="B36" s="526"/>
      <c r="C36" s="526"/>
      <c r="D36" s="450"/>
      <c r="E36" s="77" t="str">
        <f>別記様式第4号_更新申請書!E82</f>
        <v>☐</v>
      </c>
      <c r="F36" s="319" t="s">
        <v>237</v>
      </c>
      <c r="G36" s="319"/>
      <c r="H36" s="319"/>
      <c r="I36" s="319"/>
      <c r="J36" s="319"/>
      <c r="K36" s="77">
        <f>別記様式第4号_更新申請書!K82</f>
        <v>0</v>
      </c>
      <c r="L36" s="52" t="s">
        <v>236</v>
      </c>
      <c r="M36" s="77">
        <f>別記様式第4号_更新申請書!M82</f>
        <v>0</v>
      </c>
      <c r="N36" s="52" t="s">
        <v>235</v>
      </c>
      <c r="O36" s="77">
        <f>別記様式第4号_更新申請書!O82</f>
        <v>0</v>
      </c>
      <c r="P36" s="78" t="s">
        <v>234</v>
      </c>
      <c r="Q36" s="32"/>
      <c r="R36" s="705" t="s">
        <v>20</v>
      </c>
      <c r="S36" s="21"/>
      <c r="T36" s="21"/>
      <c r="U36" s="21"/>
      <c r="V36" s="21"/>
      <c r="W36" s="21"/>
      <c r="X36" s="21"/>
      <c r="Y36" s="21"/>
      <c r="Z36" s="21"/>
    </row>
    <row r="37" spans="1:26" ht="18" customHeight="1" thickBot="1" x14ac:dyDescent="0.2">
      <c r="A37" s="438"/>
      <c r="B37" s="405"/>
      <c r="C37" s="405"/>
      <c r="D37" s="406"/>
      <c r="E37" s="73" t="str">
        <f>別記様式第4号_更新申請書!E83</f>
        <v>☐</v>
      </c>
      <c r="F37" s="400" t="s">
        <v>239</v>
      </c>
      <c r="G37" s="400"/>
      <c r="H37" s="400"/>
      <c r="I37" s="400"/>
      <c r="J37" s="400"/>
      <c r="K37" s="73">
        <f>別記様式第4号_更新申請書!K83</f>
        <v>0</v>
      </c>
      <c r="L37" s="61" t="s">
        <v>236</v>
      </c>
      <c r="M37" s="73">
        <f>別記様式第4号_更新申請書!M83</f>
        <v>0</v>
      </c>
      <c r="N37" s="400" t="s">
        <v>238</v>
      </c>
      <c r="O37" s="400"/>
      <c r="P37" s="719"/>
      <c r="Q37" s="32"/>
      <c r="R37" s="706"/>
      <c r="S37" s="21"/>
      <c r="T37" s="21"/>
      <c r="U37" s="21"/>
      <c r="V37" s="21"/>
      <c r="W37" s="21"/>
      <c r="X37" s="21"/>
      <c r="Y37" s="21"/>
      <c r="Z37" s="21"/>
    </row>
    <row r="38" spans="1:26" ht="30" customHeight="1" x14ac:dyDescent="0.15">
      <c r="A38" s="642" t="s">
        <v>47</v>
      </c>
      <c r="B38" s="528"/>
      <c r="C38" s="645" t="s">
        <v>100</v>
      </c>
      <c r="D38" s="646"/>
      <c r="E38" s="720">
        <f>別記様式第4号_更新申請書!E85</f>
        <v>0</v>
      </c>
      <c r="F38" s="721"/>
      <c r="G38" s="721"/>
      <c r="H38" s="721"/>
      <c r="I38" s="721"/>
      <c r="J38" s="721"/>
      <c r="K38" s="721"/>
      <c r="L38" s="429" t="s">
        <v>240</v>
      </c>
      <c r="M38" s="429"/>
      <c r="N38" s="429"/>
      <c r="O38" s="429"/>
      <c r="P38" s="667"/>
      <c r="Q38" s="32"/>
      <c r="R38" s="205" t="s">
        <v>20</v>
      </c>
      <c r="S38" s="21"/>
      <c r="T38" s="21"/>
      <c r="U38" s="21"/>
      <c r="V38" s="21"/>
      <c r="W38" s="21"/>
      <c r="X38" s="21"/>
      <c r="Y38" s="21"/>
      <c r="Z38" s="21"/>
    </row>
    <row r="39" spans="1:26" ht="30" customHeight="1" x14ac:dyDescent="0.15">
      <c r="A39" s="643"/>
      <c r="B39" s="530"/>
      <c r="C39" s="449" t="s">
        <v>49</v>
      </c>
      <c r="D39" s="450"/>
      <c r="E39" s="74" t="str">
        <f>別記様式第4号_更新申請書!E86</f>
        <v>☐</v>
      </c>
      <c r="F39" s="317" t="s">
        <v>243</v>
      </c>
      <c r="G39" s="317"/>
      <c r="H39" s="317"/>
      <c r="I39" s="317"/>
      <c r="J39" s="317"/>
      <c r="K39" s="349" t="s">
        <v>242</v>
      </c>
      <c r="L39" s="349"/>
      <c r="M39" s="337">
        <f>別記様式第4号_更新申請書!M86</f>
        <v>0</v>
      </c>
      <c r="N39" s="337"/>
      <c r="O39" s="317" t="s">
        <v>241</v>
      </c>
      <c r="P39" s="647"/>
      <c r="Q39" s="21"/>
      <c r="R39" s="205" t="s">
        <v>20</v>
      </c>
      <c r="S39" s="21"/>
      <c r="T39" s="21"/>
      <c r="U39" s="21"/>
      <c r="V39" s="21"/>
      <c r="W39" s="21"/>
      <c r="X39" s="21"/>
      <c r="Y39" s="21"/>
      <c r="Z39" s="21"/>
    </row>
    <row r="40" spans="1:26" ht="30" customHeight="1" x14ac:dyDescent="0.15">
      <c r="A40" s="643"/>
      <c r="B40" s="530"/>
      <c r="C40" s="516"/>
      <c r="D40" s="404"/>
      <c r="E40" s="76" t="str">
        <f>別記様式第4号_更新申請書!E87</f>
        <v>☐</v>
      </c>
      <c r="F40" s="317" t="s">
        <v>244</v>
      </c>
      <c r="G40" s="317"/>
      <c r="H40" s="317"/>
      <c r="I40" s="317"/>
      <c r="J40" s="317"/>
      <c r="K40" s="349" t="s">
        <v>242</v>
      </c>
      <c r="L40" s="349"/>
      <c r="M40" s="337">
        <f>別記様式第4号_更新申請書!M87</f>
        <v>0</v>
      </c>
      <c r="N40" s="337"/>
      <c r="O40" s="317" t="s">
        <v>241</v>
      </c>
      <c r="P40" s="647"/>
      <c r="Q40" s="21"/>
      <c r="R40" s="205" t="s">
        <v>20</v>
      </c>
      <c r="S40" s="21"/>
      <c r="T40" s="21"/>
      <c r="U40" s="21"/>
      <c r="V40" s="21"/>
      <c r="W40" s="21"/>
      <c r="X40" s="21"/>
      <c r="Y40" s="21"/>
      <c r="Z40" s="21"/>
    </row>
    <row r="41" spans="1:26" ht="17.100000000000001" customHeight="1" x14ac:dyDescent="0.15">
      <c r="A41" s="643"/>
      <c r="B41" s="530"/>
      <c r="C41" s="516"/>
      <c r="D41" s="404"/>
      <c r="E41" s="649" t="str">
        <f>別記様式第4号_更新申請書!E88</f>
        <v>☐</v>
      </c>
      <c r="F41" s="319" t="s">
        <v>249</v>
      </c>
      <c r="G41" s="319"/>
      <c r="H41" s="319"/>
      <c r="I41" s="319"/>
      <c r="J41" s="567" t="s">
        <v>245</v>
      </c>
      <c r="K41" s="567"/>
      <c r="L41" s="567"/>
      <c r="M41" s="648">
        <f>別記様式第4号_更新申請書!M88</f>
        <v>0</v>
      </c>
      <c r="N41" s="648"/>
      <c r="O41" s="319" t="s">
        <v>241</v>
      </c>
      <c r="P41" s="641"/>
      <c r="Q41" s="21"/>
      <c r="R41" s="705" t="s">
        <v>20</v>
      </c>
      <c r="S41" s="21"/>
      <c r="T41" s="21"/>
      <c r="U41" s="21"/>
      <c r="V41" s="21"/>
      <c r="W41" s="21"/>
      <c r="X41" s="21"/>
      <c r="Y41" s="21"/>
      <c r="Z41" s="21"/>
    </row>
    <row r="42" spans="1:26" ht="17.100000000000001" customHeight="1" x14ac:dyDescent="0.15">
      <c r="A42" s="643"/>
      <c r="B42" s="530"/>
      <c r="C42" s="516"/>
      <c r="D42" s="404"/>
      <c r="E42" s="650"/>
      <c r="F42" s="417" t="s">
        <v>246</v>
      </c>
      <c r="G42" s="417"/>
      <c r="H42" s="417"/>
      <c r="I42" s="417"/>
      <c r="J42" s="417"/>
      <c r="K42" s="417"/>
      <c r="L42" s="417"/>
      <c r="M42" s="417"/>
      <c r="N42" s="417"/>
      <c r="O42" s="417"/>
      <c r="P42" s="651"/>
      <c r="Q42" s="21"/>
      <c r="R42" s="722"/>
      <c r="S42" s="21"/>
      <c r="T42" s="21"/>
      <c r="U42" s="21"/>
      <c r="V42" s="21"/>
      <c r="W42" s="21"/>
      <c r="X42" s="21"/>
      <c r="Y42" s="21"/>
      <c r="Z42" s="21"/>
    </row>
    <row r="43" spans="1:26" ht="17.100000000000001" customHeight="1" x14ac:dyDescent="0.15">
      <c r="A43" s="643"/>
      <c r="B43" s="530"/>
      <c r="C43" s="516"/>
      <c r="D43" s="404"/>
      <c r="E43" s="377"/>
      <c r="F43" s="322" t="s">
        <v>250</v>
      </c>
      <c r="G43" s="322"/>
      <c r="H43" s="322"/>
      <c r="I43" s="652">
        <f>別記様式第4号_更新申請書!I90</f>
        <v>0</v>
      </c>
      <c r="J43" s="652"/>
      <c r="K43" s="139" t="s">
        <v>240</v>
      </c>
      <c r="L43" s="378" t="s">
        <v>248</v>
      </c>
      <c r="M43" s="378"/>
      <c r="N43" s="652">
        <f>別記様式第4号_更新申請書!N90</f>
        <v>0</v>
      </c>
      <c r="O43" s="652"/>
      <c r="P43" s="140" t="s">
        <v>247</v>
      </c>
      <c r="Q43" s="21"/>
      <c r="R43" s="706"/>
      <c r="S43" s="21"/>
      <c r="T43" s="21"/>
      <c r="U43" s="21"/>
      <c r="V43" s="21"/>
      <c r="W43" s="21"/>
      <c r="X43" s="21"/>
      <c r="Y43" s="21"/>
      <c r="Z43" s="21"/>
    </row>
    <row r="44" spans="1:26" ht="30" customHeight="1" x14ac:dyDescent="0.15">
      <c r="A44" s="643"/>
      <c r="B44" s="530"/>
      <c r="C44" s="451"/>
      <c r="D44" s="452"/>
      <c r="E44" s="76" t="str">
        <f>別記様式第4号_更新申請書!E91</f>
        <v>☐</v>
      </c>
      <c r="F44" s="317" t="s">
        <v>253</v>
      </c>
      <c r="G44" s="317"/>
      <c r="H44" s="317"/>
      <c r="I44" s="317">
        <f>別記様式第4号_更新申請書!I91</f>
        <v>0</v>
      </c>
      <c r="J44" s="317"/>
      <c r="K44" s="317"/>
      <c r="L44" s="349" t="s">
        <v>252</v>
      </c>
      <c r="M44" s="349"/>
      <c r="N44" s="349">
        <f>別記様式第4号_更新申請書!N91</f>
        <v>0</v>
      </c>
      <c r="O44" s="349"/>
      <c r="P44" s="144" t="s">
        <v>251</v>
      </c>
      <c r="Q44" s="21"/>
      <c r="R44" s="205" t="s">
        <v>20</v>
      </c>
      <c r="S44" s="21"/>
      <c r="T44" s="21"/>
      <c r="U44" s="21"/>
      <c r="V44" s="21"/>
      <c r="W44" s="21"/>
      <c r="X44" s="21"/>
      <c r="Y44" s="21"/>
      <c r="Z44" s="21"/>
    </row>
    <row r="45" spans="1:26" ht="18.95" customHeight="1" x14ac:dyDescent="0.15">
      <c r="A45" s="643"/>
      <c r="B45" s="530"/>
      <c r="C45" s="449" t="s">
        <v>99</v>
      </c>
      <c r="D45" s="450"/>
      <c r="E45" s="82" t="str">
        <f>別記様式第4号_更新申請書!E92</f>
        <v>☐</v>
      </c>
      <c r="F45" s="319" t="s">
        <v>254</v>
      </c>
      <c r="G45" s="319"/>
      <c r="H45" s="319"/>
      <c r="I45" s="319"/>
      <c r="J45" s="319"/>
      <c r="K45" s="319"/>
      <c r="L45" s="319"/>
      <c r="M45" s="319"/>
      <c r="N45" s="319"/>
      <c r="O45" s="319"/>
      <c r="P45" s="641"/>
      <c r="Q45" s="21"/>
      <c r="R45" s="705" t="s">
        <v>20</v>
      </c>
      <c r="S45" s="21"/>
      <c r="T45" s="21"/>
      <c r="U45" s="21"/>
      <c r="V45" s="21"/>
      <c r="W45" s="21"/>
      <c r="X45" s="21"/>
      <c r="Y45" s="21"/>
      <c r="Z45" s="21"/>
    </row>
    <row r="46" spans="1:26" ht="18.95" customHeight="1" thickBot="1" x14ac:dyDescent="0.2">
      <c r="A46" s="644"/>
      <c r="B46" s="532"/>
      <c r="C46" s="453"/>
      <c r="D46" s="406"/>
      <c r="E46" s="75" t="str">
        <f>別記様式第4号_更新申請書!E93</f>
        <v>☐</v>
      </c>
      <c r="F46" s="400" t="s">
        <v>257</v>
      </c>
      <c r="G46" s="400"/>
      <c r="H46" s="723">
        <f>別記様式第4号_更新申請書!H93</f>
        <v>0</v>
      </c>
      <c r="I46" s="723"/>
      <c r="J46" s="446" t="s">
        <v>256</v>
      </c>
      <c r="K46" s="446"/>
      <c r="L46" s="723">
        <f>別記様式第4号_更新申請書!L93</f>
        <v>0</v>
      </c>
      <c r="M46" s="723"/>
      <c r="N46" s="723"/>
      <c r="O46" s="723"/>
      <c r="P46" s="81" t="s">
        <v>255</v>
      </c>
      <c r="Q46" s="21"/>
      <c r="R46" s="706"/>
      <c r="S46" s="21"/>
      <c r="T46" s="21"/>
      <c r="U46" s="21"/>
      <c r="V46" s="21"/>
      <c r="W46" s="21"/>
      <c r="X46" s="21"/>
      <c r="Y46" s="21"/>
      <c r="Z46" s="21"/>
    </row>
    <row r="47" spans="1:26" ht="30" customHeight="1" thickBot="1" x14ac:dyDescent="0.2">
      <c r="A47" s="387" t="s">
        <v>53</v>
      </c>
      <c r="B47" s="388"/>
      <c r="C47" s="388"/>
      <c r="D47" s="389"/>
      <c r="E47" s="724" t="str">
        <f>IF(別記様式第4号_更新申請書!E94="☑","既存住宅の改修",IF(別記様式第4号_更新申請書!K94="☑","新規建設",""))</f>
        <v/>
      </c>
      <c r="F47" s="725"/>
      <c r="G47" s="726"/>
      <c r="H47" s="726"/>
      <c r="I47" s="726"/>
      <c r="J47" s="726"/>
      <c r="K47" s="727"/>
      <c r="L47" s="727"/>
      <c r="M47" s="727"/>
      <c r="N47" s="727"/>
      <c r="O47" s="727"/>
      <c r="P47" s="728"/>
      <c r="Q47" s="206"/>
      <c r="R47" s="205" t="s">
        <v>20</v>
      </c>
      <c r="S47" s="159"/>
      <c r="T47" s="21"/>
      <c r="U47" s="207" t="s">
        <v>98</v>
      </c>
      <c r="V47" s="207" t="s">
        <v>97</v>
      </c>
      <c r="W47" s="21"/>
      <c r="X47" s="21"/>
      <c r="Y47" s="21"/>
      <c r="Z47" s="21"/>
    </row>
    <row r="48" spans="1:26" ht="15" customHeight="1" x14ac:dyDescent="0.15">
      <c r="A48" s="424" t="s">
        <v>57</v>
      </c>
      <c r="B48" s="543"/>
      <c r="C48" s="543"/>
      <c r="D48" s="425"/>
      <c r="E48" s="104" t="str">
        <f>IF(AND(OR(別記様式第4号_更新申請書!$E$103="☑",別記様式第4号_更新申請書!$E$104="☑"),別記様式第4号_更新申請書!$Q$103="☐"),"",別記様式第4号_更新申請書!E103)</f>
        <v>☐</v>
      </c>
      <c r="F48" s="106" t="str">
        <f>IF(AND(OR(別記様式第4号_更新申請書!$E$103="☑",別記様式第4号_更新申請書!$E$104="☑"),別記様式第4号_更新申請書!$Q$103="☐"),"","無し（")</f>
        <v>無し（</v>
      </c>
      <c r="G48" s="729">
        <f>IF(AND(OR(別記様式第4号_更新申請書!$E$103="☑",別記様式第4号_更新申請書!$E$104="☑"),別記様式第4号_更新申請書!$Q$103="☐"),"",別記様式第4号_更新申請書!G103)</f>
        <v>0</v>
      </c>
      <c r="H48" s="729">
        <f>IF(AND(OR(別記様式第4号_更新申請書!$E$103="☑",別記様式第4号_更新申請書!$E$104="☑"),別記様式第4号_更新申請書!$Q$103="☐"),"",別記様式第4号_更新申請書!H103)</f>
        <v>0</v>
      </c>
      <c r="I48" s="729">
        <f>IF(AND(OR(別記様式第4号_更新申請書!$E$103="☑",別記様式第4号_更新申請書!$E$104="☑"),別記様式第4号_更新申請書!$Q$103="☐"),"",別記様式第4号_更新申請書!I103)</f>
        <v>0</v>
      </c>
      <c r="J48" s="729">
        <f>IF(AND(OR(別記様式第4号_更新申請書!$E$103="☑",別記様式第4号_更新申請書!$E$104="☑"),別記様式第4号_更新申請書!$Q$103="☐"),"",別記様式第4号_更新申請書!J103)</f>
        <v>0</v>
      </c>
      <c r="K48" s="729">
        <f>IF(AND(OR(別記様式第4号_更新申請書!$E$103="☑",別記様式第4号_更新申請書!$E$104="☑"),別記様式第4号_更新申請書!$Q$103="☐"),"",別記様式第4号_更新申請書!K103)</f>
        <v>0</v>
      </c>
      <c r="L48" s="729">
        <f>IF(AND(OR(別記様式第4号_更新申請書!$E$103="☑",別記様式第4号_更新申請書!$E$104="☑"),別記様式第4号_更新申請書!$Q$103="☐"),"",別記様式第4号_更新申請書!L103)</f>
        <v>0</v>
      </c>
      <c r="M48" s="729">
        <f>IF(AND(OR(別記様式第4号_更新申請書!$E$103="☑",別記様式第4号_更新申請書!$E$104="☑"),別記様式第4号_更新申請書!$Q$103="☐"),"",別記様式第4号_更新申請書!M103)</f>
        <v>0</v>
      </c>
      <c r="N48" s="729">
        <f>IF(AND(OR(別記様式第4号_更新申請書!$E$103="☑",別記様式第4号_更新申請書!$E$104="☑"),別記様式第4号_更新申請書!$Q$103="☐"),"",別記様式第4号_更新申請書!N103)</f>
        <v>0</v>
      </c>
      <c r="O48" s="729">
        <f>IF(AND(OR(別記様式第4号_更新申請書!$E$103="☑",別記様式第4号_更新申請書!$E$104="☑"),別記様式第4号_更新申請書!$Q$103="☐"),"",別記様式第4号_更新申請書!O103)</f>
        <v>0</v>
      </c>
      <c r="P48" s="246" t="str">
        <f>IF(AND(OR(別記様式第4号_更新申請書!$E$103="☑",別記様式第4号_更新申請書!$E$104="☑"),別記様式第4号_更新申請書!$Q$103="☐"),"","）")</f>
        <v>）</v>
      </c>
      <c r="Q48" s="206"/>
      <c r="R48" s="705" t="s">
        <v>96</v>
      </c>
      <c r="S48" s="159"/>
      <c r="T48" s="21"/>
      <c r="U48" s="208"/>
      <c r="V48" s="208"/>
      <c r="W48" s="21"/>
      <c r="X48" s="21"/>
      <c r="Y48" s="21"/>
      <c r="Z48" s="21"/>
    </row>
    <row r="49" spans="1:26" ht="15" customHeight="1" thickBot="1" x14ac:dyDescent="0.2">
      <c r="A49" s="426"/>
      <c r="B49" s="544"/>
      <c r="C49" s="544"/>
      <c r="D49" s="427"/>
      <c r="E49" s="75" t="str">
        <f>IF(AND(OR(別記様式第4号_更新申請書!$E$103="☑",別記様式第4号_更新申請書!$E$104="☑"),別記様式第4号_更新申請書!$Q$103="☐"),"",別記様式第4号_更新申請書!E104)</f>
        <v>☐</v>
      </c>
      <c r="F49" s="105" t="str">
        <f>IF(AND(OR(別記様式第4号_更新申請書!$E$103="☑",別記様式第4号_更新申請書!$E$104="☑"),別記様式第4号_更新申請書!$Q$103="☐"),"","有り（")</f>
        <v>有り（</v>
      </c>
      <c r="G49" s="637">
        <f>IF(AND(OR(別記様式第4号_更新申請書!$E$103="☑",別記様式第4号_更新申請書!$E$104="☑"),別記様式第4号_更新申請書!$Q$103="☐"),"",別記様式第4号_更新申請書!G104)</f>
        <v>0</v>
      </c>
      <c r="H49" s="637">
        <f>IF(AND(OR(別記様式第4号_更新申請書!$E$103="☑",別記様式第4号_更新申請書!$E$104="☑"),別記様式第4号_更新申請書!$Q$103="☐"),"",別記様式第4号_更新申請書!H104)</f>
        <v>0</v>
      </c>
      <c r="I49" s="637">
        <f>IF(AND(OR(別記様式第4号_更新申請書!$E$103="☑",別記様式第4号_更新申請書!$E$104="☑"),別記様式第4号_更新申請書!$Q$103="☐"),"",別記様式第4号_更新申請書!I104)</f>
        <v>0</v>
      </c>
      <c r="J49" s="637">
        <f>IF(AND(OR(別記様式第4号_更新申請書!$E$103="☑",別記様式第4号_更新申請書!$E$104="☑"),別記様式第4号_更新申請書!$Q$103="☐"),"",別記様式第4号_更新申請書!J104)</f>
        <v>0</v>
      </c>
      <c r="K49" s="637">
        <f>IF(AND(OR(別記様式第4号_更新申請書!$E$103="☑",別記様式第4号_更新申請書!$E$104="☑"),別記様式第4号_更新申請書!$Q$103="☐"),"",別記様式第4号_更新申請書!K104)</f>
        <v>0</v>
      </c>
      <c r="L49" s="637">
        <f>IF(AND(OR(別記様式第4号_更新申請書!$E$103="☑",別記様式第4号_更新申請書!$E$104="☑"),別記様式第4号_更新申請書!$Q$103="☐"),"",別記様式第4号_更新申請書!L104)</f>
        <v>0</v>
      </c>
      <c r="M49" s="637">
        <f>IF(AND(OR(別記様式第4号_更新申請書!$E$103="☑",別記様式第4号_更新申請書!$E$104="☑"),別記様式第4号_更新申請書!$Q$103="☐"),"",別記様式第4号_更新申請書!M104)</f>
        <v>0</v>
      </c>
      <c r="N49" s="637">
        <f>IF(AND(OR(別記様式第4号_更新申請書!$E$103="☑",別記様式第4号_更新申請書!$E$104="☑"),別記様式第4号_更新申請書!$Q$103="☐"),"",別記様式第4号_更新申請書!N104)</f>
        <v>0</v>
      </c>
      <c r="O49" s="637">
        <f>IF(AND(OR(別記様式第4号_更新申請書!$E$103="☑",別記様式第4号_更新申請書!$E$104="☑"),別記様式第4号_更新申請書!$Q$103="☐"),"",別記様式第4号_更新申請書!O104)</f>
        <v>0</v>
      </c>
      <c r="P49" s="81" t="str">
        <f>IF(AND(OR(別記様式第4号_更新申請書!$E$103="☑",別記様式第4号_更新申請書!$E$104="☑"),別記様式第4号_更新申請書!$Q$103="☐"),"","）")</f>
        <v>）</v>
      </c>
      <c r="Q49" s="206"/>
      <c r="R49" s="706"/>
      <c r="S49" s="21" t="s">
        <v>95</v>
      </c>
      <c r="T49" s="21"/>
      <c r="U49" s="21"/>
      <c r="V49" s="21"/>
      <c r="W49" s="21"/>
      <c r="X49" s="21"/>
      <c r="Y49" s="21"/>
      <c r="Z49" s="21"/>
    </row>
    <row r="50" spans="1:26" ht="34.9" customHeight="1" thickBot="1" x14ac:dyDescent="0.2">
      <c r="A50" s="387" t="s">
        <v>77</v>
      </c>
      <c r="B50" s="388"/>
      <c r="C50" s="388"/>
      <c r="D50" s="389"/>
      <c r="E50" s="617" t="str">
        <f>IF(AND(OR(別記様式第4号_更新申請書!E72&gt;=1,別記様式第4号_更新申請書!E75&gt;=1),OR(別記様式第4号_更新申請書!I80&gt;=3,別記様式第4号_更新申請書!E81="☑")),"☆☆",IF(AND(OR(別記様式第4号_更新申請書!E72&gt;=1,別記様式第4号_更新申請書!E75&gt;=1),AND(別記様式第4号_更新申請書!I80&lt;3,別記様式第4号_更新申請書!I80&gt;=1)),"☆",""))</f>
        <v/>
      </c>
      <c r="F50" s="618"/>
      <c r="G50" s="618"/>
      <c r="H50" s="618"/>
      <c r="I50" s="618"/>
      <c r="J50" s="618"/>
      <c r="K50" s="618"/>
      <c r="L50" s="618"/>
      <c r="M50" s="618"/>
      <c r="N50" s="618"/>
      <c r="O50" s="618"/>
      <c r="P50" s="619"/>
      <c r="Q50" s="32"/>
      <c r="R50" s="205" t="s">
        <v>20</v>
      </c>
      <c r="S50" s="159"/>
      <c r="T50" s="21"/>
      <c r="U50" s="21"/>
      <c r="V50" s="21"/>
      <c r="W50" s="21"/>
      <c r="X50" s="21"/>
      <c r="Y50" s="21"/>
      <c r="Z50" s="21"/>
    </row>
    <row r="51" spans="1:26" ht="13.9" customHeight="1" x14ac:dyDescent="0.15">
      <c r="A51" s="537"/>
      <c r="B51" s="537"/>
      <c r="C51" s="537"/>
      <c r="D51" s="537"/>
      <c r="E51" s="537"/>
      <c r="F51" s="537"/>
      <c r="G51" s="537"/>
      <c r="H51" s="537"/>
      <c r="I51" s="537"/>
      <c r="J51" s="537"/>
      <c r="K51" s="537"/>
      <c r="L51" s="537"/>
      <c r="M51" s="537"/>
      <c r="N51" s="537"/>
      <c r="O51" s="537"/>
      <c r="P51" s="537"/>
      <c r="Q51" s="21"/>
      <c r="R51" s="143"/>
      <c r="S51" s="21"/>
      <c r="T51" s="21"/>
      <c r="U51" s="21"/>
      <c r="V51" s="21"/>
      <c r="W51" s="21"/>
      <c r="X51" s="21"/>
      <c r="Y51" s="21"/>
      <c r="Z51" s="21"/>
    </row>
    <row r="52" spans="1:26" ht="32.25" customHeight="1" thickBot="1" x14ac:dyDescent="0.2">
      <c r="A52" s="538" t="s">
        <v>94</v>
      </c>
      <c r="B52" s="538"/>
      <c r="C52" s="538"/>
      <c r="D52" s="538"/>
      <c r="E52" s="538"/>
      <c r="F52" s="538"/>
      <c r="G52" s="538"/>
      <c r="H52" s="538"/>
      <c r="I52" s="538"/>
      <c r="J52" s="538"/>
      <c r="K52" s="538"/>
      <c r="L52" s="538"/>
      <c r="M52" s="538"/>
      <c r="N52" s="538"/>
      <c r="O52" s="538"/>
      <c r="P52" s="538"/>
      <c r="Q52" s="21"/>
      <c r="R52" s="143"/>
      <c r="S52" s="21"/>
      <c r="T52" s="21"/>
      <c r="U52" s="21"/>
      <c r="V52" s="21"/>
      <c r="W52" s="21"/>
      <c r="X52" s="21"/>
      <c r="Y52" s="21"/>
      <c r="Z52" s="21"/>
    </row>
    <row r="53" spans="1:26" ht="34.9" customHeight="1" thickBot="1" x14ac:dyDescent="0.2">
      <c r="A53" s="387" t="s">
        <v>93</v>
      </c>
      <c r="B53" s="388"/>
      <c r="C53" s="388"/>
      <c r="D53" s="389"/>
      <c r="E53" s="639" t="str">
        <f>IF(OR(別記様式第4号_更新申請書!E110="☑",別記様式第4号_更新申請書!E124="☑"),"マニュアル策定済み",IF(別記様式第4号_更新申請書!E125="☑","マニュアル策定予定",""))</f>
        <v/>
      </c>
      <c r="F53" s="547"/>
      <c r="G53" s="547"/>
      <c r="H53" s="547"/>
      <c r="I53" s="547"/>
      <c r="J53" s="547"/>
      <c r="K53" s="547"/>
      <c r="L53" s="547"/>
      <c r="M53" s="547"/>
      <c r="N53" s="547"/>
      <c r="O53" s="547"/>
      <c r="P53" s="640"/>
      <c r="Q53" s="32"/>
      <c r="R53" s="205" t="s">
        <v>20</v>
      </c>
      <c r="S53" s="159"/>
      <c r="T53" s="21"/>
      <c r="U53" s="158" t="s">
        <v>92</v>
      </c>
      <c r="V53" s="158" t="s">
        <v>91</v>
      </c>
      <c r="W53" s="21"/>
      <c r="X53" s="21"/>
      <c r="Y53" s="21"/>
      <c r="Z53" s="21"/>
    </row>
    <row r="54" spans="1:26" ht="24.6" customHeight="1" x14ac:dyDescent="0.15">
      <c r="A54" s="435" t="s">
        <v>90</v>
      </c>
      <c r="B54" s="402"/>
      <c r="C54" s="402"/>
      <c r="D54" s="403"/>
      <c r="E54" s="625" t="str">
        <f>IF(別記様式第4号_更新申請書!E111="☑","年１回以上の防災訓練の実施済み",IF(別記様式第4号_更新申請書!E128="☑","年１回以上の防災訓練の実施予定",""))</f>
        <v/>
      </c>
      <c r="F54" s="626"/>
      <c r="G54" s="626"/>
      <c r="H54" s="626"/>
      <c r="I54" s="626"/>
      <c r="J54" s="626"/>
      <c r="K54" s="626"/>
      <c r="L54" s="626"/>
      <c r="M54" s="626"/>
      <c r="N54" s="626"/>
      <c r="O54" s="626"/>
      <c r="P54" s="627"/>
      <c r="Q54" s="32"/>
      <c r="R54" s="205" t="s">
        <v>20</v>
      </c>
      <c r="S54" s="159"/>
      <c r="T54" s="21"/>
      <c r="U54" s="158" t="s">
        <v>89</v>
      </c>
      <c r="V54" s="158" t="s">
        <v>88</v>
      </c>
      <c r="W54" s="21"/>
      <c r="X54" s="21"/>
      <c r="Y54" s="21"/>
      <c r="Z54" s="21"/>
    </row>
    <row r="55" spans="1:26" ht="24.95" customHeight="1" x14ac:dyDescent="0.15">
      <c r="A55" s="284"/>
      <c r="B55" s="285"/>
      <c r="C55" s="285"/>
      <c r="D55" s="404"/>
      <c r="E55" s="628" t="str">
        <f>IF(別記様式第4号_更新申請書!E112="☑","備蓄飲料水・食料の確保済み",IF(別記様式第4号_更新申請書!E129="☑","備蓄飲料水・食料の確保予定",""))</f>
        <v/>
      </c>
      <c r="F55" s="629"/>
      <c r="G55" s="629"/>
      <c r="H55" s="629"/>
      <c r="I55" s="629"/>
      <c r="J55" s="629"/>
      <c r="K55" s="629"/>
      <c r="L55" s="629"/>
      <c r="M55" s="629"/>
      <c r="N55" s="629"/>
      <c r="O55" s="629"/>
      <c r="P55" s="630"/>
      <c r="Q55" s="212"/>
      <c r="R55" s="205" t="s">
        <v>20</v>
      </c>
      <c r="S55" s="159"/>
      <c r="T55" s="21"/>
      <c r="U55" s="158" t="s">
        <v>87</v>
      </c>
      <c r="V55" s="158" t="s">
        <v>86</v>
      </c>
      <c r="W55" s="21"/>
      <c r="X55" s="21"/>
      <c r="Y55" s="21"/>
      <c r="Z55" s="21"/>
    </row>
    <row r="56" spans="1:26" ht="21" customHeight="1" x14ac:dyDescent="0.15">
      <c r="A56" s="284"/>
      <c r="B56" s="285"/>
      <c r="C56" s="285"/>
      <c r="D56" s="404"/>
      <c r="E56" s="414" t="str">
        <f>IF(OR(別記様式第4号_更新申請書!Q113="☑",別記様式第4号_更新申請書!Q130="☑"),"　備蓄場所（","")</f>
        <v/>
      </c>
      <c r="F56" s="415"/>
      <c r="G56" s="415"/>
      <c r="H56" s="555" t="str">
        <f>IF(別記様式第4号_更新申請書!Q113="☑",別記様式第4号_更新申請書!G113,IF(別記様式第4号_更新申請書!Q130="☑",別記様式第4号_更新申請書!G130,""))</f>
        <v/>
      </c>
      <c r="I56" s="555"/>
      <c r="J56" s="555"/>
      <c r="K56" s="555"/>
      <c r="L56" s="555"/>
      <c r="M56" s="555"/>
      <c r="N56" s="555"/>
      <c r="O56" s="555"/>
      <c r="P56" s="79" t="str">
        <f>IF(OR(別記様式第4号_更新申請書!Q113="☑",別記様式第4号_更新申請書!Q130="☑"),"）","")</f>
        <v/>
      </c>
      <c r="Q56" s="624"/>
      <c r="R56" s="631" t="s">
        <v>79</v>
      </c>
      <c r="S56" s="21"/>
      <c r="T56" s="21"/>
      <c r="U56" s="21"/>
      <c r="V56" s="21"/>
      <c r="W56" s="21"/>
      <c r="X56" s="21"/>
      <c r="Y56" s="21"/>
      <c r="Z56" s="21"/>
    </row>
    <row r="57" spans="1:26" ht="21" customHeight="1" x14ac:dyDescent="0.15">
      <c r="A57" s="284"/>
      <c r="B57" s="285"/>
      <c r="C57" s="285"/>
      <c r="D57" s="404"/>
      <c r="E57" s="632" t="str">
        <f>IF(AND(OR(別記様式第4号_更新申請書!E112="☑",別記様式第4号_更新申請書!E129="☑"),OR(別記様式第4号_更新申請書!Q113="☑",別記様式第4号_更新申請書!Q130="☑")),"　備蓄量（飲料水）　　　　　　　　　　　　　　　"&amp;別記様式第4号_更新申請書!H114&amp;"日分",IF(OR(別記様式第4号_更新申請書!E112="☑",別記様式第4号_更新申請書!E129="☑"),"　　　　　　　備蓄場所、備蓄量については、申請者の希望により非公開",""))</f>
        <v/>
      </c>
      <c r="F57" s="561"/>
      <c r="G57" s="561"/>
      <c r="H57" s="561"/>
      <c r="I57" s="561"/>
      <c r="J57" s="561"/>
      <c r="K57" s="561"/>
      <c r="L57" s="561"/>
      <c r="M57" s="561"/>
      <c r="N57" s="561"/>
      <c r="O57" s="561"/>
      <c r="P57" s="633"/>
      <c r="Q57" s="624"/>
      <c r="R57" s="631"/>
      <c r="S57" s="21" t="s">
        <v>85</v>
      </c>
      <c r="T57" s="21"/>
      <c r="U57" s="21"/>
      <c r="V57" s="21"/>
      <c r="W57" s="21"/>
      <c r="X57" s="21"/>
      <c r="Y57" s="21"/>
      <c r="Z57" s="21"/>
    </row>
    <row r="58" spans="1:26" ht="21" customHeight="1" x14ac:dyDescent="0.15">
      <c r="A58" s="284"/>
      <c r="B58" s="285"/>
      <c r="C58" s="285"/>
      <c r="D58" s="404"/>
      <c r="E58" s="420" t="str">
        <f>IF(OR(別記様式第4号_更新申請書!Q113="☑",別記様式第4号_更新申請書!Q130="☑"),"　備蓄量（食料）　 　　　　　　　　　　　　　　　"&amp;別記様式第4号_更新申請書!H115&amp;"日分","")</f>
        <v/>
      </c>
      <c r="F58" s="322"/>
      <c r="G58" s="322"/>
      <c r="H58" s="322"/>
      <c r="I58" s="322"/>
      <c r="J58" s="322"/>
      <c r="K58" s="322"/>
      <c r="L58" s="322"/>
      <c r="M58" s="322"/>
      <c r="N58" s="322"/>
      <c r="O58" s="322"/>
      <c r="P58" s="638"/>
      <c r="Q58" s="624"/>
      <c r="R58" s="631"/>
      <c r="S58" s="21"/>
      <c r="T58" s="21"/>
      <c r="U58" s="21"/>
      <c r="V58" s="21"/>
      <c r="W58" s="21"/>
      <c r="X58" s="21"/>
      <c r="Y58" s="21"/>
      <c r="Z58" s="21"/>
    </row>
    <row r="59" spans="1:26" ht="24.95" customHeight="1" x14ac:dyDescent="0.15">
      <c r="A59" s="284"/>
      <c r="B59" s="285"/>
      <c r="C59" s="285"/>
      <c r="D59" s="404"/>
      <c r="E59" s="628" t="str">
        <f>IF(別記様式第4号_更新申請書!E116="☑","応急用資器材の確保済み",IF(別記様式第4号_更新申請書!E133="☑","応急用資器材の確保予定",""))</f>
        <v/>
      </c>
      <c r="F59" s="629"/>
      <c r="G59" s="629"/>
      <c r="H59" s="629"/>
      <c r="I59" s="629"/>
      <c r="J59" s="629"/>
      <c r="K59" s="629"/>
      <c r="L59" s="629"/>
      <c r="M59" s="629"/>
      <c r="N59" s="629"/>
      <c r="O59" s="629"/>
      <c r="P59" s="630"/>
      <c r="Q59" s="206"/>
      <c r="R59" s="205" t="s">
        <v>20</v>
      </c>
      <c r="S59" s="159"/>
      <c r="T59" s="21"/>
      <c r="U59" s="158" t="s">
        <v>84</v>
      </c>
      <c r="V59" s="158" t="s">
        <v>83</v>
      </c>
      <c r="W59" s="21"/>
      <c r="X59" s="21"/>
      <c r="Y59" s="21"/>
      <c r="Z59" s="21"/>
    </row>
    <row r="60" spans="1:26" ht="24.95" customHeight="1" x14ac:dyDescent="0.15">
      <c r="A60" s="284"/>
      <c r="B60" s="285"/>
      <c r="C60" s="285"/>
      <c r="D60" s="404"/>
      <c r="E60" s="414" t="str">
        <f>IF(OR(別記様式第4号_更新申請書!Q117="☑",別記様式第4号_更新申請書!Q134="☑"),"　備蓄場所（","")</f>
        <v/>
      </c>
      <c r="F60" s="415"/>
      <c r="G60" s="415"/>
      <c r="H60" s="555" t="str">
        <f>IF(別記様式第4号_更新申請書!Q117="☑",別記様式第4号_更新申請書!G117,IF(別記様式第4号_更新申請書!Q134="☑",別記様式第4号_更新申請書!G134,""))</f>
        <v/>
      </c>
      <c r="I60" s="555"/>
      <c r="J60" s="555"/>
      <c r="K60" s="555"/>
      <c r="L60" s="555"/>
      <c r="M60" s="555"/>
      <c r="N60" s="555"/>
      <c r="O60" s="555"/>
      <c r="P60" s="79" t="str">
        <f>IF(OR(別記様式第4号_更新申請書!Q117="☑",別記様式第4号_更新申請書!Q134="☑"),"）","")</f>
        <v/>
      </c>
      <c r="Q60" s="624"/>
      <c r="R60" s="631" t="s">
        <v>79</v>
      </c>
      <c r="S60" s="209"/>
      <c r="T60" s="21"/>
      <c r="U60" s="21"/>
      <c r="V60" s="21"/>
      <c r="W60" s="21"/>
      <c r="X60" s="21"/>
      <c r="Y60" s="21"/>
      <c r="Z60" s="21"/>
    </row>
    <row r="61" spans="1:26" ht="24.95" customHeight="1" x14ac:dyDescent="0.15">
      <c r="A61" s="284"/>
      <c r="B61" s="285"/>
      <c r="C61" s="285"/>
      <c r="D61" s="404"/>
      <c r="E61" s="632" t="str">
        <f>IF(AND(OR(別記様式第4号_更新申請書!E116="☑",別記様式第4号_更新申請書!E133="☑"),OR(別記様式第4号_更新申請書!Q117="☑",別記様式第4号_更新申請書!Q134="☑")),"　　　確保している資器材（資器材名、数量）",IF(OR(別記様式第4号_更新申請書!E116="☑",別記様式第4号_更新申請書!E133="☑"),"　　　　　備蓄場所、資器材名、数量については、申請者の希望により非公開",""))</f>
        <v/>
      </c>
      <c r="F61" s="561"/>
      <c r="G61" s="561"/>
      <c r="H61" s="561"/>
      <c r="I61" s="561"/>
      <c r="J61" s="561"/>
      <c r="K61" s="561"/>
      <c r="L61" s="561"/>
      <c r="M61" s="561"/>
      <c r="N61" s="561"/>
      <c r="O61" s="561"/>
      <c r="P61" s="633"/>
      <c r="Q61" s="624"/>
      <c r="R61" s="631"/>
      <c r="S61" s="21" t="s">
        <v>82</v>
      </c>
      <c r="T61" s="21"/>
      <c r="U61" s="21"/>
      <c r="V61" s="21"/>
      <c r="W61" s="21"/>
      <c r="X61" s="21"/>
      <c r="Y61" s="21"/>
      <c r="Z61" s="21"/>
    </row>
    <row r="62" spans="1:26" ht="62.45" customHeight="1" x14ac:dyDescent="0.6">
      <c r="A62" s="284"/>
      <c r="B62" s="285"/>
      <c r="C62" s="285"/>
      <c r="D62" s="404"/>
      <c r="E62" s="83" t="str">
        <f>IF(OR(別記様式第4号_更新申請書!Q117="☑",別記様式第4号_更新申請書!Q134="☑"),"[","")</f>
        <v/>
      </c>
      <c r="F62" s="378" t="str">
        <f>IF(別記様式第4号_更新申請書!Q117="☑",別記様式第4号_更新申請書!F119,IF(別記様式第4号_更新申請書!Q134="☑",別記様式第4号_更新申請書!F136,""))</f>
        <v/>
      </c>
      <c r="G62" s="378"/>
      <c r="H62" s="378"/>
      <c r="I62" s="378"/>
      <c r="J62" s="378"/>
      <c r="K62" s="378"/>
      <c r="L62" s="378"/>
      <c r="M62" s="378"/>
      <c r="N62" s="378"/>
      <c r="O62" s="378"/>
      <c r="P62" s="634"/>
      <c r="Q62" s="624"/>
      <c r="R62" s="631"/>
      <c r="S62" s="209"/>
      <c r="T62" s="21"/>
      <c r="U62" s="21"/>
      <c r="V62" s="21"/>
      <c r="W62" s="21"/>
      <c r="X62" s="21"/>
      <c r="Y62" s="21"/>
      <c r="Z62" s="21"/>
    </row>
    <row r="63" spans="1:26" ht="24.95" customHeight="1" x14ac:dyDescent="0.15">
      <c r="A63" s="284"/>
      <c r="B63" s="285"/>
      <c r="C63" s="285"/>
      <c r="D63" s="404"/>
      <c r="E63" s="628" t="str">
        <f>IF(別記様式第4号_更新申請書!E120="☑","災害時の連絡体制の整備済み",IF(別記様式第4号_更新申請書!E137="☑","災害時の連絡体制の整備予定",""))</f>
        <v/>
      </c>
      <c r="F63" s="629"/>
      <c r="G63" s="629"/>
      <c r="H63" s="629"/>
      <c r="I63" s="629"/>
      <c r="J63" s="629"/>
      <c r="K63" s="629"/>
      <c r="L63" s="629"/>
      <c r="M63" s="629"/>
      <c r="N63" s="629"/>
      <c r="O63" s="629"/>
      <c r="P63" s="630"/>
      <c r="Q63" s="206"/>
      <c r="R63" s="205" t="s">
        <v>20</v>
      </c>
      <c r="S63" s="159"/>
      <c r="T63" s="21"/>
      <c r="U63" s="158" t="s">
        <v>81</v>
      </c>
      <c r="V63" s="158" t="s">
        <v>80</v>
      </c>
      <c r="W63" s="21"/>
      <c r="X63" s="21"/>
      <c r="Y63" s="21"/>
      <c r="Z63" s="21"/>
    </row>
    <row r="64" spans="1:26" ht="18" customHeight="1" x14ac:dyDescent="0.15">
      <c r="A64" s="284"/>
      <c r="B64" s="285"/>
      <c r="C64" s="285"/>
      <c r="D64" s="404"/>
      <c r="E64" s="82" t="str">
        <f>IF(OR(別記様式第4号_更新申請書!Q121="☑",別記様式第4号_更新申請書!Q138="☑"),IF(OR(別記様式第4号_更新申請書!E121="☑",別記様式第4号_更新申請書!E138="☑"),"☑","☐"),"")</f>
        <v/>
      </c>
      <c r="F64" s="415" t="str">
        <f>IF(AND(OR(別記様式第4号_更新申請書!E120="☑",別記様式第4号_更新申請書!E137="☑"),OR(別記様式第4号_更新申請書!Q121="☑",別記様式第4号_更新申請書!Q138="☑")),"居住者名簿の作成",IF(OR(別記様式第4号_更新申請書!E120="☑",別記様式第4号_更新申請書!E137="☑"),"　　　　　整備内容については、申請者の希望により非公開",""))</f>
        <v/>
      </c>
      <c r="G64" s="415"/>
      <c r="H64" s="415"/>
      <c r="I64" s="415"/>
      <c r="J64" s="415"/>
      <c r="K64" s="415"/>
      <c r="L64" s="415"/>
      <c r="M64" s="415"/>
      <c r="N64" s="415"/>
      <c r="O64" s="415"/>
      <c r="P64" s="635"/>
      <c r="Q64" s="624"/>
      <c r="R64" s="631" t="s">
        <v>79</v>
      </c>
      <c r="S64" s="21"/>
      <c r="T64" s="21"/>
      <c r="U64" s="21"/>
      <c r="V64" s="21"/>
      <c r="W64" s="21"/>
      <c r="X64" s="21"/>
      <c r="Y64" s="21"/>
      <c r="Z64" s="21"/>
    </row>
    <row r="65" spans="1:26" ht="18" customHeight="1" x14ac:dyDescent="0.15">
      <c r="A65" s="284"/>
      <c r="B65" s="285"/>
      <c r="C65" s="285"/>
      <c r="D65" s="404"/>
      <c r="E65" s="82" t="str">
        <f>IF(OR(別記様式第4号_更新申請書!Q121="☑",別記様式第4号_更新申請書!Q138="☑"),IF(OR(別記様式第4号_更新申請書!E122="☑",別記様式第4号_更新申請書!E139="☑"),"☑","☐"),"")</f>
        <v/>
      </c>
      <c r="F65" s="417" t="str">
        <f>IF(OR(別記様式第4号_更新申請書!Q121="☑",別記様式第4号_更新申請書!Q138="☑"),"安否確認の方法の構築（","")</f>
        <v/>
      </c>
      <c r="G65" s="417"/>
      <c r="H65" s="417"/>
      <c r="I65" s="417"/>
      <c r="J65" s="636" t="str">
        <f>IF(別記様式第4号_更新申請書!Q121="☑",別記様式第4号_更新申請書!J122,IF(別記様式第4号_更新申請書!Q138="☑",別記様式第4号_更新申請書!J138,""))</f>
        <v/>
      </c>
      <c r="K65" s="636"/>
      <c r="L65" s="636"/>
      <c r="M65" s="636"/>
      <c r="N65" s="636"/>
      <c r="O65" s="636"/>
      <c r="P65" s="79" t="str">
        <f>IF(OR(別記様式第4号_更新申請書!Q121="☑",別記様式第4号_更新申請書!Q138="☑"),"）","")</f>
        <v/>
      </c>
      <c r="Q65" s="624"/>
      <c r="R65" s="631"/>
      <c r="S65" s="21" t="s">
        <v>78</v>
      </c>
      <c r="T65" s="21"/>
      <c r="U65" s="21"/>
      <c r="V65" s="21"/>
      <c r="W65" s="21"/>
      <c r="X65" s="21"/>
      <c r="Y65" s="21"/>
      <c r="Z65" s="21"/>
    </row>
    <row r="66" spans="1:26" ht="18" customHeight="1" thickBot="1" x14ac:dyDescent="0.2">
      <c r="A66" s="438"/>
      <c r="B66" s="405"/>
      <c r="C66" s="405"/>
      <c r="D66" s="406"/>
      <c r="E66" s="75" t="str">
        <f>IF(OR(別記様式第4号_更新申請書!Q121="☑",別記様式第4号_更新申請書!Q138="☑"),IF(OR(別記様式第4号_更新申請書!E123="☑",別記様式第4号_更新申請書!E140="☑"),"☑","☐"),"")</f>
        <v/>
      </c>
      <c r="F66" s="400" t="str">
        <f>IF(OR(別記様式第4号_更新申請書!Q121="☑",別記様式第4号_更新申請書!Q138="☑"),"その他連絡体制の整備（","")</f>
        <v/>
      </c>
      <c r="G66" s="400"/>
      <c r="H66" s="400"/>
      <c r="I66" s="400"/>
      <c r="J66" s="637" t="str">
        <f>IF(別記様式第4号_更新申請書!Q121="☑",別記様式第4号_更新申請書!J123,IF(別記様式第4号_更新申請書!Q138="☑",別記様式第4号_更新申請書!J139,""))</f>
        <v/>
      </c>
      <c r="K66" s="637"/>
      <c r="L66" s="637"/>
      <c r="M66" s="637"/>
      <c r="N66" s="637"/>
      <c r="O66" s="637"/>
      <c r="P66" s="81" t="str">
        <f>IF(OR(別記様式第4号_更新申請書!Q121="☑",別記様式第4号_更新申請書!Q138="☑"),"）","")</f>
        <v/>
      </c>
      <c r="Q66" s="624"/>
      <c r="R66" s="631"/>
      <c r="S66" s="21"/>
      <c r="T66" s="21"/>
      <c r="U66" s="21"/>
      <c r="V66" s="21"/>
      <c r="W66" s="21"/>
      <c r="X66" s="21"/>
      <c r="Y66" s="21"/>
      <c r="Z66" s="21"/>
    </row>
    <row r="67" spans="1:26" ht="44.45" customHeight="1" thickBot="1" x14ac:dyDescent="0.2">
      <c r="A67" s="387" t="s">
        <v>77</v>
      </c>
      <c r="B67" s="388"/>
      <c r="C67" s="388"/>
      <c r="D67" s="389"/>
      <c r="E67" s="617" t="str">
        <f>IF(OR(別記様式第4号_更新申請書!E110="☑",別記様式第4号_更新申請書!E124="☑",別記様式第4号_更新申請書!E125="☑"),"☆","")</f>
        <v/>
      </c>
      <c r="F67" s="618"/>
      <c r="G67" s="618"/>
      <c r="H67" s="618"/>
      <c r="I67" s="618"/>
      <c r="J67" s="618"/>
      <c r="K67" s="618"/>
      <c r="L67" s="618"/>
      <c r="M67" s="618"/>
      <c r="N67" s="618"/>
      <c r="O67" s="618"/>
      <c r="P67" s="619"/>
      <c r="Q67" s="32"/>
      <c r="R67" s="205" t="s">
        <v>20</v>
      </c>
      <c r="S67" s="159"/>
      <c r="T67" s="21"/>
      <c r="U67" s="21"/>
      <c r="V67" s="21"/>
      <c r="W67" s="21"/>
      <c r="X67" s="21"/>
      <c r="Y67" s="21"/>
      <c r="Z67" s="21"/>
    </row>
    <row r="68" spans="1:26" ht="13.9" customHeight="1" x14ac:dyDescent="0.15">
      <c r="A68" s="41"/>
      <c r="B68" s="41"/>
      <c r="C68" s="41"/>
      <c r="D68" s="41"/>
      <c r="E68" s="41"/>
      <c r="F68" s="41"/>
      <c r="G68" s="41"/>
      <c r="H68" s="41"/>
      <c r="I68" s="41"/>
      <c r="J68" s="41"/>
      <c r="K68" s="41"/>
      <c r="L68" s="41"/>
      <c r="M68" s="41"/>
      <c r="N68" s="41"/>
      <c r="O68" s="41"/>
      <c r="P68" s="41"/>
      <c r="Q68" s="21"/>
      <c r="R68" s="143"/>
      <c r="S68" s="21"/>
      <c r="T68" s="21"/>
      <c r="U68" s="21"/>
      <c r="V68" s="21"/>
      <c r="W68" s="21"/>
      <c r="X68" s="21"/>
      <c r="Y68" s="21"/>
      <c r="Z68" s="21"/>
    </row>
    <row r="69" spans="1:26" ht="30.75" customHeight="1" thickBot="1" x14ac:dyDescent="0.2">
      <c r="A69" s="620" t="s">
        <v>76</v>
      </c>
      <c r="B69" s="620"/>
      <c r="C69" s="620"/>
      <c r="D69" s="620"/>
      <c r="E69" s="620"/>
      <c r="F69" s="620"/>
      <c r="G69" s="620"/>
      <c r="H69" s="620"/>
      <c r="I69" s="620"/>
      <c r="J69" s="620"/>
      <c r="K69" s="620"/>
      <c r="L69" s="620"/>
      <c r="M69" s="620"/>
      <c r="N69" s="620"/>
      <c r="O69" s="620"/>
      <c r="P69" s="620"/>
      <c r="Q69" s="21"/>
      <c r="R69" s="143"/>
      <c r="S69" s="21"/>
      <c r="T69" s="21"/>
      <c r="U69" s="21"/>
      <c r="V69" s="21"/>
      <c r="W69" s="21"/>
      <c r="X69" s="21"/>
      <c r="Y69" s="21"/>
      <c r="Z69" s="21"/>
    </row>
    <row r="70" spans="1:26" ht="30" customHeight="1" thickBot="1" x14ac:dyDescent="0.2">
      <c r="A70" s="621"/>
      <c r="B70" s="622"/>
      <c r="C70" s="622"/>
      <c r="D70" s="622"/>
      <c r="E70" s="622"/>
      <c r="F70" s="622"/>
      <c r="G70" s="622"/>
      <c r="H70" s="622"/>
      <c r="I70" s="622"/>
      <c r="J70" s="622"/>
      <c r="K70" s="622"/>
      <c r="L70" s="622"/>
      <c r="M70" s="622"/>
      <c r="N70" s="622"/>
      <c r="O70" s="622"/>
      <c r="P70" s="623"/>
      <c r="Q70" s="32"/>
      <c r="R70" s="143"/>
      <c r="S70" s="21"/>
      <c r="T70" s="21"/>
      <c r="U70" s="21"/>
      <c r="V70" s="21"/>
      <c r="W70" s="21"/>
      <c r="X70" s="21"/>
      <c r="Y70" s="21"/>
      <c r="Z70" s="21"/>
    </row>
    <row r="71" spans="1:26" ht="14.25" x14ac:dyDescent="0.15">
      <c r="A71" s="41"/>
      <c r="B71" s="41"/>
      <c r="C71" s="41"/>
      <c r="D71" s="41"/>
      <c r="E71" s="41"/>
      <c r="F71" s="41"/>
      <c r="G71" s="41"/>
      <c r="H71" s="41"/>
      <c r="I71" s="41"/>
      <c r="J71" s="41"/>
      <c r="K71" s="41"/>
      <c r="L71" s="41"/>
      <c r="M71" s="41"/>
      <c r="N71" s="41"/>
      <c r="O71" s="41"/>
      <c r="P71" s="41"/>
      <c r="Q71" s="21"/>
      <c r="R71" s="143"/>
      <c r="S71" s="21"/>
      <c r="T71" s="21"/>
      <c r="U71" s="21"/>
      <c r="V71" s="21"/>
      <c r="W71" s="21"/>
      <c r="X71" s="21"/>
      <c r="Y71" s="21"/>
      <c r="Z71" s="21"/>
    </row>
    <row r="72" spans="1:26" ht="14.25" x14ac:dyDescent="0.15">
      <c r="A72" s="41"/>
      <c r="B72" s="41"/>
      <c r="C72" s="41"/>
      <c r="D72" s="41"/>
      <c r="E72" s="41"/>
      <c r="F72" s="41"/>
      <c r="G72" s="41"/>
      <c r="H72" s="41"/>
      <c r="I72" s="41"/>
      <c r="J72" s="41"/>
      <c r="K72" s="41"/>
      <c r="L72" s="41"/>
      <c r="M72" s="41"/>
      <c r="N72" s="41"/>
      <c r="O72" s="41"/>
      <c r="P72" s="41"/>
    </row>
  </sheetData>
  <sheetProtection algorithmName="SHA-512" hashValue="v4Fb9bNJOQsLjpSvMD05bxiJPNKsjb7c6Y7v2r1tb8v8IRr0VDG7dj32Y89TIscdd2rmMG+kekYg8/1eeS1RyA==" saltValue="NYgb3YGmjXmMAJGtBEPhFw==" spinCount="100000" sheet="1" objects="1" scenarios="1" selectLockedCells="1" selectUnlockedCells="1"/>
  <dataConsolidate/>
  <mergeCells count="146">
    <mergeCell ref="A48:D49"/>
    <mergeCell ref="G49:O49"/>
    <mergeCell ref="F44:H44"/>
    <mergeCell ref="I44:K44"/>
    <mergeCell ref="L44:M44"/>
    <mergeCell ref="N44:O44"/>
    <mergeCell ref="R41:R43"/>
    <mergeCell ref="C45:D46"/>
    <mergeCell ref="F45:P45"/>
    <mergeCell ref="F46:G46"/>
    <mergeCell ref="H46:I46"/>
    <mergeCell ref="J46:K46"/>
    <mergeCell ref="L46:O46"/>
    <mergeCell ref="R45:R46"/>
    <mergeCell ref="L43:M43"/>
    <mergeCell ref="N43:O43"/>
    <mergeCell ref="A47:D47"/>
    <mergeCell ref="E47:P47"/>
    <mergeCell ref="R48:R49"/>
    <mergeCell ref="G48:O48"/>
    <mergeCell ref="R36:R37"/>
    <mergeCell ref="F36:J36"/>
    <mergeCell ref="F37:J37"/>
    <mergeCell ref="N37:P37"/>
    <mergeCell ref="L38:P38"/>
    <mergeCell ref="E38:K38"/>
    <mergeCell ref="F39:J39"/>
    <mergeCell ref="K39:L39"/>
    <mergeCell ref="M39:N39"/>
    <mergeCell ref="O39:P39"/>
    <mergeCell ref="H1:I1"/>
    <mergeCell ref="H2:I2"/>
    <mergeCell ref="H3:I3"/>
    <mergeCell ref="A4:P4"/>
    <mergeCell ref="J1:P1"/>
    <mergeCell ref="A10:D11"/>
    <mergeCell ref="G10:P10"/>
    <mergeCell ref="G11:P11"/>
    <mergeCell ref="R34:R35"/>
    <mergeCell ref="A12:D12"/>
    <mergeCell ref="E12:P12"/>
    <mergeCell ref="A13:D13"/>
    <mergeCell ref="E13:P13"/>
    <mergeCell ref="A5:P5"/>
    <mergeCell ref="A6:P6"/>
    <mergeCell ref="A7:P7"/>
    <mergeCell ref="A8:D8"/>
    <mergeCell ref="E8:P8"/>
    <mergeCell ref="A9:D9"/>
    <mergeCell ref="E9:P9"/>
    <mergeCell ref="A18:D18"/>
    <mergeCell ref="E18:P18"/>
    <mergeCell ref="A19:D20"/>
    <mergeCell ref="E20:G20"/>
    <mergeCell ref="H20:J20"/>
    <mergeCell ref="K20:M20"/>
    <mergeCell ref="N20:P20"/>
    <mergeCell ref="A14:P14"/>
    <mergeCell ref="A15:P15"/>
    <mergeCell ref="A16:D16"/>
    <mergeCell ref="E16:P16"/>
    <mergeCell ref="A17:D17"/>
    <mergeCell ref="E17:P17"/>
    <mergeCell ref="A24:D24"/>
    <mergeCell ref="E24:P24"/>
    <mergeCell ref="A25:D25"/>
    <mergeCell ref="E25:P25"/>
    <mergeCell ref="A26:D26"/>
    <mergeCell ref="E26:P26"/>
    <mergeCell ref="A21:D21"/>
    <mergeCell ref="A22:D22"/>
    <mergeCell ref="A23:D23"/>
    <mergeCell ref="E23:P23"/>
    <mergeCell ref="E21:I21"/>
    <mergeCell ref="K21:O21"/>
    <mergeCell ref="K22:P22"/>
    <mergeCell ref="E22:J22"/>
    <mergeCell ref="A32:D32"/>
    <mergeCell ref="A33:D33"/>
    <mergeCell ref="A27:D27"/>
    <mergeCell ref="E27:P27"/>
    <mergeCell ref="A28:D28"/>
    <mergeCell ref="E28:P28"/>
    <mergeCell ref="A30:P30"/>
    <mergeCell ref="A31:D31"/>
    <mergeCell ref="H31:I31"/>
    <mergeCell ref="K31:M31"/>
    <mergeCell ref="O31:P31"/>
    <mergeCell ref="H32:I32"/>
    <mergeCell ref="K32:M32"/>
    <mergeCell ref="O32:P32"/>
    <mergeCell ref="I33:O33"/>
    <mergeCell ref="A34:D35"/>
    <mergeCell ref="F35:P35"/>
    <mergeCell ref="F34:H34"/>
    <mergeCell ref="J34:P34"/>
    <mergeCell ref="A38:B46"/>
    <mergeCell ref="C38:D38"/>
    <mergeCell ref="C39:D44"/>
    <mergeCell ref="A36:D37"/>
    <mergeCell ref="O40:P40"/>
    <mergeCell ref="M40:N40"/>
    <mergeCell ref="K40:L40"/>
    <mergeCell ref="F40:J40"/>
    <mergeCell ref="O41:P41"/>
    <mergeCell ref="M41:N41"/>
    <mergeCell ref="J41:L41"/>
    <mergeCell ref="E41:E43"/>
    <mergeCell ref="F42:P42"/>
    <mergeCell ref="F41:I41"/>
    <mergeCell ref="F43:H43"/>
    <mergeCell ref="I43:J43"/>
    <mergeCell ref="R56:R58"/>
    <mergeCell ref="E57:P57"/>
    <mergeCell ref="E58:P58"/>
    <mergeCell ref="E59:P59"/>
    <mergeCell ref="A50:D50"/>
    <mergeCell ref="E50:P50"/>
    <mergeCell ref="A51:P51"/>
    <mergeCell ref="A52:P52"/>
    <mergeCell ref="A53:D53"/>
    <mergeCell ref="E53:P53"/>
    <mergeCell ref="E56:G56"/>
    <mergeCell ref="H56:O56"/>
    <mergeCell ref="R60:R62"/>
    <mergeCell ref="E61:P61"/>
    <mergeCell ref="F62:P62"/>
    <mergeCell ref="E63:P63"/>
    <mergeCell ref="Q64:Q66"/>
    <mergeCell ref="R64:R66"/>
    <mergeCell ref="F64:P64"/>
    <mergeCell ref="J65:O65"/>
    <mergeCell ref="J66:O66"/>
    <mergeCell ref="F65:I65"/>
    <mergeCell ref="F66:I66"/>
    <mergeCell ref="E60:G60"/>
    <mergeCell ref="H60:O60"/>
    <mergeCell ref="A67:D67"/>
    <mergeCell ref="E67:P67"/>
    <mergeCell ref="A69:P69"/>
    <mergeCell ref="A70:P70"/>
    <mergeCell ref="Q60:Q62"/>
    <mergeCell ref="A54:D66"/>
    <mergeCell ref="E54:P54"/>
    <mergeCell ref="E55:P55"/>
    <mergeCell ref="Q56:Q58"/>
  </mergeCells>
  <phoneticPr fontId="3"/>
  <conditionalFormatting sqref="E20:P20">
    <cfRule type="expression" dxfId="8" priority="2">
      <formula>$E$20=""</formula>
    </cfRule>
  </conditionalFormatting>
  <conditionalFormatting sqref="E23:P27">
    <cfRule type="containsBlanks" dxfId="7" priority="15">
      <formula>LEN(TRIM(E23))=0</formula>
    </cfRule>
  </conditionalFormatting>
  <conditionalFormatting sqref="E31:P32 E33:I33 P33 E34:P47 E48:G49 P48:P49 E50:P50">
    <cfRule type="expression" dxfId="6" priority="1">
      <formula>$E$31=0</formula>
    </cfRule>
  </conditionalFormatting>
  <conditionalFormatting sqref="E53:P54">
    <cfRule type="containsBlanks" dxfId="5" priority="10">
      <formula>LEN(TRIM(E53))=0</formula>
    </cfRule>
  </conditionalFormatting>
  <conditionalFormatting sqref="E55:P58">
    <cfRule type="expression" dxfId="4" priority="8">
      <formula>$E$55=""</formula>
    </cfRule>
  </conditionalFormatting>
  <conditionalFormatting sqref="E59:P62">
    <cfRule type="expression" dxfId="3" priority="7">
      <formula>$E$59=""</formula>
    </cfRule>
  </conditionalFormatting>
  <conditionalFormatting sqref="E63:P66">
    <cfRule type="expression" dxfId="2" priority="6">
      <formula>$E$63=""</formula>
    </cfRule>
  </conditionalFormatting>
  <conditionalFormatting sqref="E67:P67">
    <cfRule type="containsBlanks" dxfId="1" priority="5">
      <formula>LEN(TRIM(E67))=0</formula>
    </cfRule>
  </conditionalFormatting>
  <conditionalFormatting sqref="G11:P11 E12:P13">
    <cfRule type="containsBlanks" dxfId="0" priority="17">
      <formula>LEN(TRIM(E11))=0</formula>
    </cfRule>
  </conditionalFormatting>
  <dataValidations count="10">
    <dataValidation type="list" allowBlank="1" showInputMessage="1" showErrorMessage="1" sqref="WVM983107:WVX983107 JA67:JL67 SW67:TH67 ACS67:ADD67 AMO67:AMZ67 AWK67:AWV67 BGG67:BGR67 BQC67:BQN67 BZY67:CAJ67 CJU67:CKF67 CTQ67:CUB67 DDM67:DDX67 DNI67:DNT67 DXE67:DXP67 EHA67:EHL67 EQW67:ERH67 FAS67:FBD67 FKO67:FKZ67 FUK67:FUV67 GEG67:GER67 GOC67:GON67 GXY67:GYJ67 HHU67:HIF67 HRQ67:HSB67 IBM67:IBX67 ILI67:ILT67 IVE67:IVP67 JFA67:JFL67 JOW67:JPH67 JYS67:JZD67 KIO67:KIZ67 KSK67:KSV67 LCG67:LCR67 LMC67:LMN67 LVY67:LWJ67 MFU67:MGF67 MPQ67:MQB67 MZM67:MZX67 NJI67:NJT67 NTE67:NTP67 ODA67:ODL67 OMW67:ONH67 OWS67:OXD67 PGO67:PGZ67 PQK67:PQV67 QAG67:QAR67 QKC67:QKN67 QTY67:QUJ67 RDU67:REF67 RNQ67:ROB67 RXM67:RXX67 SHI67:SHT67 SRE67:SRP67 TBA67:TBL67 TKW67:TLH67 TUS67:TVD67 UEO67:UEZ67 UOK67:UOV67 UYG67:UYR67 VIC67:VIN67 VRY67:VSJ67 WBU67:WCF67 WLQ67:WMB67 WVM67:WVX67 E65603:P65603 JA65603:JL65603 SW65603:TH65603 ACS65603:ADD65603 AMO65603:AMZ65603 AWK65603:AWV65603 BGG65603:BGR65603 BQC65603:BQN65603 BZY65603:CAJ65603 CJU65603:CKF65603 CTQ65603:CUB65603 DDM65603:DDX65603 DNI65603:DNT65603 DXE65603:DXP65603 EHA65603:EHL65603 EQW65603:ERH65603 FAS65603:FBD65603 FKO65603:FKZ65603 FUK65603:FUV65603 GEG65603:GER65603 GOC65603:GON65603 GXY65603:GYJ65603 HHU65603:HIF65603 HRQ65603:HSB65603 IBM65603:IBX65603 ILI65603:ILT65603 IVE65603:IVP65603 JFA65603:JFL65603 JOW65603:JPH65603 JYS65603:JZD65603 KIO65603:KIZ65603 KSK65603:KSV65603 LCG65603:LCR65603 LMC65603:LMN65603 LVY65603:LWJ65603 MFU65603:MGF65603 MPQ65603:MQB65603 MZM65603:MZX65603 NJI65603:NJT65603 NTE65603:NTP65603 ODA65603:ODL65603 OMW65603:ONH65603 OWS65603:OXD65603 PGO65603:PGZ65603 PQK65603:PQV65603 QAG65603:QAR65603 QKC65603:QKN65603 QTY65603:QUJ65603 RDU65603:REF65603 RNQ65603:ROB65603 RXM65603:RXX65603 SHI65603:SHT65603 SRE65603:SRP65603 TBA65603:TBL65603 TKW65603:TLH65603 TUS65603:TVD65603 UEO65603:UEZ65603 UOK65603:UOV65603 UYG65603:UYR65603 VIC65603:VIN65603 VRY65603:VSJ65603 WBU65603:WCF65603 WLQ65603:WMB65603 WVM65603:WVX65603 E131139:P131139 JA131139:JL131139 SW131139:TH131139 ACS131139:ADD131139 AMO131139:AMZ131139 AWK131139:AWV131139 BGG131139:BGR131139 BQC131139:BQN131139 BZY131139:CAJ131139 CJU131139:CKF131139 CTQ131139:CUB131139 DDM131139:DDX131139 DNI131139:DNT131139 DXE131139:DXP131139 EHA131139:EHL131139 EQW131139:ERH131139 FAS131139:FBD131139 FKO131139:FKZ131139 FUK131139:FUV131139 GEG131139:GER131139 GOC131139:GON131139 GXY131139:GYJ131139 HHU131139:HIF131139 HRQ131139:HSB131139 IBM131139:IBX131139 ILI131139:ILT131139 IVE131139:IVP131139 JFA131139:JFL131139 JOW131139:JPH131139 JYS131139:JZD131139 KIO131139:KIZ131139 KSK131139:KSV131139 LCG131139:LCR131139 LMC131139:LMN131139 LVY131139:LWJ131139 MFU131139:MGF131139 MPQ131139:MQB131139 MZM131139:MZX131139 NJI131139:NJT131139 NTE131139:NTP131139 ODA131139:ODL131139 OMW131139:ONH131139 OWS131139:OXD131139 PGO131139:PGZ131139 PQK131139:PQV131139 QAG131139:QAR131139 QKC131139:QKN131139 QTY131139:QUJ131139 RDU131139:REF131139 RNQ131139:ROB131139 RXM131139:RXX131139 SHI131139:SHT131139 SRE131139:SRP131139 TBA131139:TBL131139 TKW131139:TLH131139 TUS131139:TVD131139 UEO131139:UEZ131139 UOK131139:UOV131139 UYG131139:UYR131139 VIC131139:VIN131139 VRY131139:VSJ131139 WBU131139:WCF131139 WLQ131139:WMB131139 WVM131139:WVX131139 E196675:P196675 JA196675:JL196675 SW196675:TH196675 ACS196675:ADD196675 AMO196675:AMZ196675 AWK196675:AWV196675 BGG196675:BGR196675 BQC196675:BQN196675 BZY196675:CAJ196675 CJU196675:CKF196675 CTQ196675:CUB196675 DDM196675:DDX196675 DNI196675:DNT196675 DXE196675:DXP196675 EHA196675:EHL196675 EQW196675:ERH196675 FAS196675:FBD196675 FKO196675:FKZ196675 FUK196675:FUV196675 GEG196675:GER196675 GOC196675:GON196675 GXY196675:GYJ196675 HHU196675:HIF196675 HRQ196675:HSB196675 IBM196675:IBX196675 ILI196675:ILT196675 IVE196675:IVP196675 JFA196675:JFL196675 JOW196675:JPH196675 JYS196675:JZD196675 KIO196675:KIZ196675 KSK196675:KSV196675 LCG196675:LCR196675 LMC196675:LMN196675 LVY196675:LWJ196675 MFU196675:MGF196675 MPQ196675:MQB196675 MZM196675:MZX196675 NJI196675:NJT196675 NTE196675:NTP196675 ODA196675:ODL196675 OMW196675:ONH196675 OWS196675:OXD196675 PGO196675:PGZ196675 PQK196675:PQV196675 QAG196675:QAR196675 QKC196675:QKN196675 QTY196675:QUJ196675 RDU196675:REF196675 RNQ196675:ROB196675 RXM196675:RXX196675 SHI196675:SHT196675 SRE196675:SRP196675 TBA196675:TBL196675 TKW196675:TLH196675 TUS196675:TVD196675 UEO196675:UEZ196675 UOK196675:UOV196675 UYG196675:UYR196675 VIC196675:VIN196675 VRY196675:VSJ196675 WBU196675:WCF196675 WLQ196675:WMB196675 WVM196675:WVX196675 E262211:P262211 JA262211:JL262211 SW262211:TH262211 ACS262211:ADD262211 AMO262211:AMZ262211 AWK262211:AWV262211 BGG262211:BGR262211 BQC262211:BQN262211 BZY262211:CAJ262211 CJU262211:CKF262211 CTQ262211:CUB262211 DDM262211:DDX262211 DNI262211:DNT262211 DXE262211:DXP262211 EHA262211:EHL262211 EQW262211:ERH262211 FAS262211:FBD262211 FKO262211:FKZ262211 FUK262211:FUV262211 GEG262211:GER262211 GOC262211:GON262211 GXY262211:GYJ262211 HHU262211:HIF262211 HRQ262211:HSB262211 IBM262211:IBX262211 ILI262211:ILT262211 IVE262211:IVP262211 JFA262211:JFL262211 JOW262211:JPH262211 JYS262211:JZD262211 KIO262211:KIZ262211 KSK262211:KSV262211 LCG262211:LCR262211 LMC262211:LMN262211 LVY262211:LWJ262211 MFU262211:MGF262211 MPQ262211:MQB262211 MZM262211:MZX262211 NJI262211:NJT262211 NTE262211:NTP262211 ODA262211:ODL262211 OMW262211:ONH262211 OWS262211:OXD262211 PGO262211:PGZ262211 PQK262211:PQV262211 QAG262211:QAR262211 QKC262211:QKN262211 QTY262211:QUJ262211 RDU262211:REF262211 RNQ262211:ROB262211 RXM262211:RXX262211 SHI262211:SHT262211 SRE262211:SRP262211 TBA262211:TBL262211 TKW262211:TLH262211 TUS262211:TVD262211 UEO262211:UEZ262211 UOK262211:UOV262211 UYG262211:UYR262211 VIC262211:VIN262211 VRY262211:VSJ262211 WBU262211:WCF262211 WLQ262211:WMB262211 WVM262211:WVX262211 E327747:P327747 JA327747:JL327747 SW327747:TH327747 ACS327747:ADD327747 AMO327747:AMZ327747 AWK327747:AWV327747 BGG327747:BGR327747 BQC327747:BQN327747 BZY327747:CAJ327747 CJU327747:CKF327747 CTQ327747:CUB327747 DDM327747:DDX327747 DNI327747:DNT327747 DXE327747:DXP327747 EHA327747:EHL327747 EQW327747:ERH327747 FAS327747:FBD327747 FKO327747:FKZ327747 FUK327747:FUV327747 GEG327747:GER327747 GOC327747:GON327747 GXY327747:GYJ327747 HHU327747:HIF327747 HRQ327747:HSB327747 IBM327747:IBX327747 ILI327747:ILT327747 IVE327747:IVP327747 JFA327747:JFL327747 JOW327747:JPH327747 JYS327747:JZD327747 KIO327747:KIZ327747 KSK327747:KSV327747 LCG327747:LCR327747 LMC327747:LMN327747 LVY327747:LWJ327747 MFU327747:MGF327747 MPQ327747:MQB327747 MZM327747:MZX327747 NJI327747:NJT327747 NTE327747:NTP327747 ODA327747:ODL327747 OMW327747:ONH327747 OWS327747:OXD327747 PGO327747:PGZ327747 PQK327747:PQV327747 QAG327747:QAR327747 QKC327747:QKN327747 QTY327747:QUJ327747 RDU327747:REF327747 RNQ327747:ROB327747 RXM327747:RXX327747 SHI327747:SHT327747 SRE327747:SRP327747 TBA327747:TBL327747 TKW327747:TLH327747 TUS327747:TVD327747 UEO327747:UEZ327747 UOK327747:UOV327747 UYG327747:UYR327747 VIC327747:VIN327747 VRY327747:VSJ327747 WBU327747:WCF327747 WLQ327747:WMB327747 WVM327747:WVX327747 E393283:P393283 JA393283:JL393283 SW393283:TH393283 ACS393283:ADD393283 AMO393283:AMZ393283 AWK393283:AWV393283 BGG393283:BGR393283 BQC393283:BQN393283 BZY393283:CAJ393283 CJU393283:CKF393283 CTQ393283:CUB393283 DDM393283:DDX393283 DNI393283:DNT393283 DXE393283:DXP393283 EHA393283:EHL393283 EQW393283:ERH393283 FAS393283:FBD393283 FKO393283:FKZ393283 FUK393283:FUV393283 GEG393283:GER393283 GOC393283:GON393283 GXY393283:GYJ393283 HHU393283:HIF393283 HRQ393283:HSB393283 IBM393283:IBX393283 ILI393283:ILT393283 IVE393283:IVP393283 JFA393283:JFL393283 JOW393283:JPH393283 JYS393283:JZD393283 KIO393283:KIZ393283 KSK393283:KSV393283 LCG393283:LCR393283 LMC393283:LMN393283 LVY393283:LWJ393283 MFU393283:MGF393283 MPQ393283:MQB393283 MZM393283:MZX393283 NJI393283:NJT393283 NTE393283:NTP393283 ODA393283:ODL393283 OMW393283:ONH393283 OWS393283:OXD393283 PGO393283:PGZ393283 PQK393283:PQV393283 QAG393283:QAR393283 QKC393283:QKN393283 QTY393283:QUJ393283 RDU393283:REF393283 RNQ393283:ROB393283 RXM393283:RXX393283 SHI393283:SHT393283 SRE393283:SRP393283 TBA393283:TBL393283 TKW393283:TLH393283 TUS393283:TVD393283 UEO393283:UEZ393283 UOK393283:UOV393283 UYG393283:UYR393283 VIC393283:VIN393283 VRY393283:VSJ393283 WBU393283:WCF393283 WLQ393283:WMB393283 WVM393283:WVX393283 E458819:P458819 JA458819:JL458819 SW458819:TH458819 ACS458819:ADD458819 AMO458819:AMZ458819 AWK458819:AWV458819 BGG458819:BGR458819 BQC458819:BQN458819 BZY458819:CAJ458819 CJU458819:CKF458819 CTQ458819:CUB458819 DDM458819:DDX458819 DNI458819:DNT458819 DXE458819:DXP458819 EHA458819:EHL458819 EQW458819:ERH458819 FAS458819:FBD458819 FKO458819:FKZ458819 FUK458819:FUV458819 GEG458819:GER458819 GOC458819:GON458819 GXY458819:GYJ458819 HHU458819:HIF458819 HRQ458819:HSB458819 IBM458819:IBX458819 ILI458819:ILT458819 IVE458819:IVP458819 JFA458819:JFL458819 JOW458819:JPH458819 JYS458819:JZD458819 KIO458819:KIZ458819 KSK458819:KSV458819 LCG458819:LCR458819 LMC458819:LMN458819 LVY458819:LWJ458819 MFU458819:MGF458819 MPQ458819:MQB458819 MZM458819:MZX458819 NJI458819:NJT458819 NTE458819:NTP458819 ODA458819:ODL458819 OMW458819:ONH458819 OWS458819:OXD458819 PGO458819:PGZ458819 PQK458819:PQV458819 QAG458819:QAR458819 QKC458819:QKN458819 QTY458819:QUJ458819 RDU458819:REF458819 RNQ458819:ROB458819 RXM458819:RXX458819 SHI458819:SHT458819 SRE458819:SRP458819 TBA458819:TBL458819 TKW458819:TLH458819 TUS458819:TVD458819 UEO458819:UEZ458819 UOK458819:UOV458819 UYG458819:UYR458819 VIC458819:VIN458819 VRY458819:VSJ458819 WBU458819:WCF458819 WLQ458819:WMB458819 WVM458819:WVX458819 E524355:P524355 JA524355:JL524355 SW524355:TH524355 ACS524355:ADD524355 AMO524355:AMZ524355 AWK524355:AWV524355 BGG524355:BGR524355 BQC524355:BQN524355 BZY524355:CAJ524355 CJU524355:CKF524355 CTQ524355:CUB524355 DDM524355:DDX524355 DNI524355:DNT524355 DXE524355:DXP524355 EHA524355:EHL524355 EQW524355:ERH524355 FAS524355:FBD524355 FKO524355:FKZ524355 FUK524355:FUV524355 GEG524355:GER524355 GOC524355:GON524355 GXY524355:GYJ524355 HHU524355:HIF524355 HRQ524355:HSB524355 IBM524355:IBX524355 ILI524355:ILT524355 IVE524355:IVP524355 JFA524355:JFL524355 JOW524355:JPH524355 JYS524355:JZD524355 KIO524355:KIZ524355 KSK524355:KSV524355 LCG524355:LCR524355 LMC524355:LMN524355 LVY524355:LWJ524355 MFU524355:MGF524355 MPQ524355:MQB524355 MZM524355:MZX524355 NJI524355:NJT524355 NTE524355:NTP524355 ODA524355:ODL524355 OMW524355:ONH524355 OWS524355:OXD524355 PGO524355:PGZ524355 PQK524355:PQV524355 QAG524355:QAR524355 QKC524355:QKN524355 QTY524355:QUJ524355 RDU524355:REF524355 RNQ524355:ROB524355 RXM524355:RXX524355 SHI524355:SHT524355 SRE524355:SRP524355 TBA524355:TBL524355 TKW524355:TLH524355 TUS524355:TVD524355 UEO524355:UEZ524355 UOK524355:UOV524355 UYG524355:UYR524355 VIC524355:VIN524355 VRY524355:VSJ524355 WBU524355:WCF524355 WLQ524355:WMB524355 WVM524355:WVX524355 E589891:P589891 JA589891:JL589891 SW589891:TH589891 ACS589891:ADD589891 AMO589891:AMZ589891 AWK589891:AWV589891 BGG589891:BGR589891 BQC589891:BQN589891 BZY589891:CAJ589891 CJU589891:CKF589891 CTQ589891:CUB589891 DDM589891:DDX589891 DNI589891:DNT589891 DXE589891:DXP589891 EHA589891:EHL589891 EQW589891:ERH589891 FAS589891:FBD589891 FKO589891:FKZ589891 FUK589891:FUV589891 GEG589891:GER589891 GOC589891:GON589891 GXY589891:GYJ589891 HHU589891:HIF589891 HRQ589891:HSB589891 IBM589891:IBX589891 ILI589891:ILT589891 IVE589891:IVP589891 JFA589891:JFL589891 JOW589891:JPH589891 JYS589891:JZD589891 KIO589891:KIZ589891 KSK589891:KSV589891 LCG589891:LCR589891 LMC589891:LMN589891 LVY589891:LWJ589891 MFU589891:MGF589891 MPQ589891:MQB589891 MZM589891:MZX589891 NJI589891:NJT589891 NTE589891:NTP589891 ODA589891:ODL589891 OMW589891:ONH589891 OWS589891:OXD589891 PGO589891:PGZ589891 PQK589891:PQV589891 QAG589891:QAR589891 QKC589891:QKN589891 QTY589891:QUJ589891 RDU589891:REF589891 RNQ589891:ROB589891 RXM589891:RXX589891 SHI589891:SHT589891 SRE589891:SRP589891 TBA589891:TBL589891 TKW589891:TLH589891 TUS589891:TVD589891 UEO589891:UEZ589891 UOK589891:UOV589891 UYG589891:UYR589891 VIC589891:VIN589891 VRY589891:VSJ589891 WBU589891:WCF589891 WLQ589891:WMB589891 WVM589891:WVX589891 E655427:P655427 JA655427:JL655427 SW655427:TH655427 ACS655427:ADD655427 AMO655427:AMZ655427 AWK655427:AWV655427 BGG655427:BGR655427 BQC655427:BQN655427 BZY655427:CAJ655427 CJU655427:CKF655427 CTQ655427:CUB655427 DDM655427:DDX655427 DNI655427:DNT655427 DXE655427:DXP655427 EHA655427:EHL655427 EQW655427:ERH655427 FAS655427:FBD655427 FKO655427:FKZ655427 FUK655427:FUV655427 GEG655427:GER655427 GOC655427:GON655427 GXY655427:GYJ655427 HHU655427:HIF655427 HRQ655427:HSB655427 IBM655427:IBX655427 ILI655427:ILT655427 IVE655427:IVP655427 JFA655427:JFL655427 JOW655427:JPH655427 JYS655427:JZD655427 KIO655427:KIZ655427 KSK655427:KSV655427 LCG655427:LCR655427 LMC655427:LMN655427 LVY655427:LWJ655427 MFU655427:MGF655427 MPQ655427:MQB655427 MZM655427:MZX655427 NJI655427:NJT655427 NTE655427:NTP655427 ODA655427:ODL655427 OMW655427:ONH655427 OWS655427:OXD655427 PGO655427:PGZ655427 PQK655427:PQV655427 QAG655427:QAR655427 QKC655427:QKN655427 QTY655427:QUJ655427 RDU655427:REF655427 RNQ655427:ROB655427 RXM655427:RXX655427 SHI655427:SHT655427 SRE655427:SRP655427 TBA655427:TBL655427 TKW655427:TLH655427 TUS655427:TVD655427 UEO655427:UEZ655427 UOK655427:UOV655427 UYG655427:UYR655427 VIC655427:VIN655427 VRY655427:VSJ655427 WBU655427:WCF655427 WLQ655427:WMB655427 WVM655427:WVX655427 E720963:P720963 JA720963:JL720963 SW720963:TH720963 ACS720963:ADD720963 AMO720963:AMZ720963 AWK720963:AWV720963 BGG720963:BGR720963 BQC720963:BQN720963 BZY720963:CAJ720963 CJU720963:CKF720963 CTQ720963:CUB720963 DDM720963:DDX720963 DNI720963:DNT720963 DXE720963:DXP720963 EHA720963:EHL720963 EQW720963:ERH720963 FAS720963:FBD720963 FKO720963:FKZ720963 FUK720963:FUV720963 GEG720963:GER720963 GOC720963:GON720963 GXY720963:GYJ720963 HHU720963:HIF720963 HRQ720963:HSB720963 IBM720963:IBX720963 ILI720963:ILT720963 IVE720963:IVP720963 JFA720963:JFL720963 JOW720963:JPH720963 JYS720963:JZD720963 KIO720963:KIZ720963 KSK720963:KSV720963 LCG720963:LCR720963 LMC720963:LMN720963 LVY720963:LWJ720963 MFU720963:MGF720963 MPQ720963:MQB720963 MZM720963:MZX720963 NJI720963:NJT720963 NTE720963:NTP720963 ODA720963:ODL720963 OMW720963:ONH720963 OWS720963:OXD720963 PGO720963:PGZ720963 PQK720963:PQV720963 QAG720963:QAR720963 QKC720963:QKN720963 QTY720963:QUJ720963 RDU720963:REF720963 RNQ720963:ROB720963 RXM720963:RXX720963 SHI720963:SHT720963 SRE720963:SRP720963 TBA720963:TBL720963 TKW720963:TLH720963 TUS720963:TVD720963 UEO720963:UEZ720963 UOK720963:UOV720963 UYG720963:UYR720963 VIC720963:VIN720963 VRY720963:VSJ720963 WBU720963:WCF720963 WLQ720963:WMB720963 WVM720963:WVX720963 E786499:P786499 JA786499:JL786499 SW786499:TH786499 ACS786499:ADD786499 AMO786499:AMZ786499 AWK786499:AWV786499 BGG786499:BGR786499 BQC786499:BQN786499 BZY786499:CAJ786499 CJU786499:CKF786499 CTQ786499:CUB786499 DDM786499:DDX786499 DNI786499:DNT786499 DXE786499:DXP786499 EHA786499:EHL786499 EQW786499:ERH786499 FAS786499:FBD786499 FKO786499:FKZ786499 FUK786499:FUV786499 GEG786499:GER786499 GOC786499:GON786499 GXY786499:GYJ786499 HHU786499:HIF786499 HRQ786499:HSB786499 IBM786499:IBX786499 ILI786499:ILT786499 IVE786499:IVP786499 JFA786499:JFL786499 JOW786499:JPH786499 JYS786499:JZD786499 KIO786499:KIZ786499 KSK786499:KSV786499 LCG786499:LCR786499 LMC786499:LMN786499 LVY786499:LWJ786499 MFU786499:MGF786499 MPQ786499:MQB786499 MZM786499:MZX786499 NJI786499:NJT786499 NTE786499:NTP786499 ODA786499:ODL786499 OMW786499:ONH786499 OWS786499:OXD786499 PGO786499:PGZ786499 PQK786499:PQV786499 QAG786499:QAR786499 QKC786499:QKN786499 QTY786499:QUJ786499 RDU786499:REF786499 RNQ786499:ROB786499 RXM786499:RXX786499 SHI786499:SHT786499 SRE786499:SRP786499 TBA786499:TBL786499 TKW786499:TLH786499 TUS786499:TVD786499 UEO786499:UEZ786499 UOK786499:UOV786499 UYG786499:UYR786499 VIC786499:VIN786499 VRY786499:VSJ786499 WBU786499:WCF786499 WLQ786499:WMB786499 WVM786499:WVX786499 E852035:P852035 JA852035:JL852035 SW852035:TH852035 ACS852035:ADD852035 AMO852035:AMZ852035 AWK852035:AWV852035 BGG852035:BGR852035 BQC852035:BQN852035 BZY852035:CAJ852035 CJU852035:CKF852035 CTQ852035:CUB852035 DDM852035:DDX852035 DNI852035:DNT852035 DXE852035:DXP852035 EHA852035:EHL852035 EQW852035:ERH852035 FAS852035:FBD852035 FKO852035:FKZ852035 FUK852035:FUV852035 GEG852035:GER852035 GOC852035:GON852035 GXY852035:GYJ852035 HHU852035:HIF852035 HRQ852035:HSB852035 IBM852035:IBX852035 ILI852035:ILT852035 IVE852035:IVP852035 JFA852035:JFL852035 JOW852035:JPH852035 JYS852035:JZD852035 KIO852035:KIZ852035 KSK852035:KSV852035 LCG852035:LCR852035 LMC852035:LMN852035 LVY852035:LWJ852035 MFU852035:MGF852035 MPQ852035:MQB852035 MZM852035:MZX852035 NJI852035:NJT852035 NTE852035:NTP852035 ODA852035:ODL852035 OMW852035:ONH852035 OWS852035:OXD852035 PGO852035:PGZ852035 PQK852035:PQV852035 QAG852035:QAR852035 QKC852035:QKN852035 QTY852035:QUJ852035 RDU852035:REF852035 RNQ852035:ROB852035 RXM852035:RXX852035 SHI852035:SHT852035 SRE852035:SRP852035 TBA852035:TBL852035 TKW852035:TLH852035 TUS852035:TVD852035 UEO852035:UEZ852035 UOK852035:UOV852035 UYG852035:UYR852035 VIC852035:VIN852035 VRY852035:VSJ852035 WBU852035:WCF852035 WLQ852035:WMB852035 WVM852035:WVX852035 E917571:P917571 JA917571:JL917571 SW917571:TH917571 ACS917571:ADD917571 AMO917571:AMZ917571 AWK917571:AWV917571 BGG917571:BGR917571 BQC917571:BQN917571 BZY917571:CAJ917571 CJU917571:CKF917571 CTQ917571:CUB917571 DDM917571:DDX917571 DNI917571:DNT917571 DXE917571:DXP917571 EHA917571:EHL917571 EQW917571:ERH917571 FAS917571:FBD917571 FKO917571:FKZ917571 FUK917571:FUV917571 GEG917571:GER917571 GOC917571:GON917571 GXY917571:GYJ917571 HHU917571:HIF917571 HRQ917571:HSB917571 IBM917571:IBX917571 ILI917571:ILT917571 IVE917571:IVP917571 JFA917571:JFL917571 JOW917571:JPH917571 JYS917571:JZD917571 KIO917571:KIZ917571 KSK917571:KSV917571 LCG917571:LCR917571 LMC917571:LMN917571 LVY917571:LWJ917571 MFU917571:MGF917571 MPQ917571:MQB917571 MZM917571:MZX917571 NJI917571:NJT917571 NTE917571:NTP917571 ODA917571:ODL917571 OMW917571:ONH917571 OWS917571:OXD917571 PGO917571:PGZ917571 PQK917571:PQV917571 QAG917571:QAR917571 QKC917571:QKN917571 QTY917571:QUJ917571 RDU917571:REF917571 RNQ917571:ROB917571 RXM917571:RXX917571 SHI917571:SHT917571 SRE917571:SRP917571 TBA917571:TBL917571 TKW917571:TLH917571 TUS917571:TVD917571 UEO917571:UEZ917571 UOK917571:UOV917571 UYG917571:UYR917571 VIC917571:VIN917571 VRY917571:VSJ917571 WBU917571:WCF917571 WLQ917571:WMB917571 WVM917571:WVX917571 E983107:P983107 JA983107:JL983107 SW983107:TH983107 ACS983107:ADD983107 AMO983107:AMZ983107 AWK983107:AWV983107 BGG983107:BGR983107 BQC983107:BQN983107 BZY983107:CAJ983107 CJU983107:CKF983107 CTQ983107:CUB983107 DDM983107:DDX983107 DNI983107:DNT983107 DXE983107:DXP983107 EHA983107:EHL983107 EQW983107:ERH983107 FAS983107:FBD983107 FKO983107:FKZ983107 FUK983107:FUV983107 GEG983107:GER983107 GOC983107:GON983107 GXY983107:GYJ983107 HHU983107:HIF983107 HRQ983107:HSB983107 IBM983107:IBX983107 ILI983107:ILT983107 IVE983107:IVP983107 JFA983107:JFL983107 JOW983107:JPH983107 JYS983107:JZD983107 KIO983107:KIZ983107 KSK983107:KSV983107 LCG983107:LCR983107 LMC983107:LMN983107 LVY983107:LWJ983107 MFU983107:MGF983107 MPQ983107:MQB983107 MZM983107:MZX983107 NJI983107:NJT983107 NTE983107:NTP983107 ODA983107:ODL983107 OMW983107:ONH983107 OWS983107:OXD983107 PGO983107:PGZ983107 PQK983107:PQV983107 QAG983107:QAR983107 QKC983107:QKN983107 QTY983107:QUJ983107 RDU983107:REF983107 RNQ983107:ROB983107 RXM983107:RXX983107 SHI983107:SHT983107 SRE983107:SRP983107 TBA983107:TBL983107 TKW983107:TLH983107 TUS983107:TVD983107 UEO983107:UEZ983107 UOK983107:UOV983107 UYG983107:UYR983107 VIC983107:VIN983107 VRY983107:VSJ983107 WBU983107:WCF983107 WLQ983107:WMB983107" xr:uid="{00000000-0002-0000-0100-000000000000}">
      <formula1>"　,☆"</formula1>
    </dataValidation>
    <dataValidation type="list" allowBlank="1" showInputMessage="1" showErrorMessage="1" sqref="WVM983090:WVX983090 JA50:JL50 SW50:TH50 ACS50:ADD50 AMO50:AMZ50 AWK50:AWV50 BGG50:BGR50 BQC50:BQN50 BZY50:CAJ50 CJU50:CKF50 CTQ50:CUB50 DDM50:DDX50 DNI50:DNT50 DXE50:DXP50 EHA50:EHL50 EQW50:ERH50 FAS50:FBD50 FKO50:FKZ50 FUK50:FUV50 GEG50:GER50 GOC50:GON50 GXY50:GYJ50 HHU50:HIF50 HRQ50:HSB50 IBM50:IBX50 ILI50:ILT50 IVE50:IVP50 JFA50:JFL50 JOW50:JPH50 JYS50:JZD50 KIO50:KIZ50 KSK50:KSV50 LCG50:LCR50 LMC50:LMN50 LVY50:LWJ50 MFU50:MGF50 MPQ50:MQB50 MZM50:MZX50 NJI50:NJT50 NTE50:NTP50 ODA50:ODL50 OMW50:ONH50 OWS50:OXD50 PGO50:PGZ50 PQK50:PQV50 QAG50:QAR50 QKC50:QKN50 QTY50:QUJ50 RDU50:REF50 RNQ50:ROB50 RXM50:RXX50 SHI50:SHT50 SRE50:SRP50 TBA50:TBL50 TKW50:TLH50 TUS50:TVD50 UEO50:UEZ50 UOK50:UOV50 UYG50:UYR50 VIC50:VIN50 VRY50:VSJ50 WBU50:WCF50 WLQ50:WMB50 WVM50:WVX50 E65586:P65586 JA65586:JL65586 SW65586:TH65586 ACS65586:ADD65586 AMO65586:AMZ65586 AWK65586:AWV65586 BGG65586:BGR65586 BQC65586:BQN65586 BZY65586:CAJ65586 CJU65586:CKF65586 CTQ65586:CUB65586 DDM65586:DDX65586 DNI65586:DNT65586 DXE65586:DXP65586 EHA65586:EHL65586 EQW65586:ERH65586 FAS65586:FBD65586 FKO65586:FKZ65586 FUK65586:FUV65586 GEG65586:GER65586 GOC65586:GON65586 GXY65586:GYJ65586 HHU65586:HIF65586 HRQ65586:HSB65586 IBM65586:IBX65586 ILI65586:ILT65586 IVE65586:IVP65586 JFA65586:JFL65586 JOW65586:JPH65586 JYS65586:JZD65586 KIO65586:KIZ65586 KSK65586:KSV65586 LCG65586:LCR65586 LMC65586:LMN65586 LVY65586:LWJ65586 MFU65586:MGF65586 MPQ65586:MQB65586 MZM65586:MZX65586 NJI65586:NJT65586 NTE65586:NTP65586 ODA65586:ODL65586 OMW65586:ONH65586 OWS65586:OXD65586 PGO65586:PGZ65586 PQK65586:PQV65586 QAG65586:QAR65586 QKC65586:QKN65586 QTY65586:QUJ65586 RDU65586:REF65586 RNQ65586:ROB65586 RXM65586:RXX65586 SHI65586:SHT65586 SRE65586:SRP65586 TBA65586:TBL65586 TKW65586:TLH65586 TUS65586:TVD65586 UEO65586:UEZ65586 UOK65586:UOV65586 UYG65586:UYR65586 VIC65586:VIN65586 VRY65586:VSJ65586 WBU65586:WCF65586 WLQ65586:WMB65586 WVM65586:WVX65586 E131122:P131122 JA131122:JL131122 SW131122:TH131122 ACS131122:ADD131122 AMO131122:AMZ131122 AWK131122:AWV131122 BGG131122:BGR131122 BQC131122:BQN131122 BZY131122:CAJ131122 CJU131122:CKF131122 CTQ131122:CUB131122 DDM131122:DDX131122 DNI131122:DNT131122 DXE131122:DXP131122 EHA131122:EHL131122 EQW131122:ERH131122 FAS131122:FBD131122 FKO131122:FKZ131122 FUK131122:FUV131122 GEG131122:GER131122 GOC131122:GON131122 GXY131122:GYJ131122 HHU131122:HIF131122 HRQ131122:HSB131122 IBM131122:IBX131122 ILI131122:ILT131122 IVE131122:IVP131122 JFA131122:JFL131122 JOW131122:JPH131122 JYS131122:JZD131122 KIO131122:KIZ131122 KSK131122:KSV131122 LCG131122:LCR131122 LMC131122:LMN131122 LVY131122:LWJ131122 MFU131122:MGF131122 MPQ131122:MQB131122 MZM131122:MZX131122 NJI131122:NJT131122 NTE131122:NTP131122 ODA131122:ODL131122 OMW131122:ONH131122 OWS131122:OXD131122 PGO131122:PGZ131122 PQK131122:PQV131122 QAG131122:QAR131122 QKC131122:QKN131122 QTY131122:QUJ131122 RDU131122:REF131122 RNQ131122:ROB131122 RXM131122:RXX131122 SHI131122:SHT131122 SRE131122:SRP131122 TBA131122:TBL131122 TKW131122:TLH131122 TUS131122:TVD131122 UEO131122:UEZ131122 UOK131122:UOV131122 UYG131122:UYR131122 VIC131122:VIN131122 VRY131122:VSJ131122 WBU131122:WCF131122 WLQ131122:WMB131122 WVM131122:WVX131122 E196658:P196658 JA196658:JL196658 SW196658:TH196658 ACS196658:ADD196658 AMO196658:AMZ196658 AWK196658:AWV196658 BGG196658:BGR196658 BQC196658:BQN196658 BZY196658:CAJ196658 CJU196658:CKF196658 CTQ196658:CUB196658 DDM196658:DDX196658 DNI196658:DNT196658 DXE196658:DXP196658 EHA196658:EHL196658 EQW196658:ERH196658 FAS196658:FBD196658 FKO196658:FKZ196658 FUK196658:FUV196658 GEG196658:GER196658 GOC196658:GON196658 GXY196658:GYJ196658 HHU196658:HIF196658 HRQ196658:HSB196658 IBM196658:IBX196658 ILI196658:ILT196658 IVE196658:IVP196658 JFA196658:JFL196658 JOW196658:JPH196658 JYS196658:JZD196658 KIO196658:KIZ196658 KSK196658:KSV196658 LCG196658:LCR196658 LMC196658:LMN196658 LVY196658:LWJ196658 MFU196658:MGF196658 MPQ196658:MQB196658 MZM196658:MZX196658 NJI196658:NJT196658 NTE196658:NTP196658 ODA196658:ODL196658 OMW196658:ONH196658 OWS196658:OXD196658 PGO196658:PGZ196658 PQK196658:PQV196658 QAG196658:QAR196658 QKC196658:QKN196658 QTY196658:QUJ196658 RDU196658:REF196658 RNQ196658:ROB196658 RXM196658:RXX196658 SHI196658:SHT196658 SRE196658:SRP196658 TBA196658:TBL196658 TKW196658:TLH196658 TUS196658:TVD196658 UEO196658:UEZ196658 UOK196658:UOV196658 UYG196658:UYR196658 VIC196658:VIN196658 VRY196658:VSJ196658 WBU196658:WCF196658 WLQ196658:WMB196658 WVM196658:WVX196658 E262194:P262194 JA262194:JL262194 SW262194:TH262194 ACS262194:ADD262194 AMO262194:AMZ262194 AWK262194:AWV262194 BGG262194:BGR262194 BQC262194:BQN262194 BZY262194:CAJ262194 CJU262194:CKF262194 CTQ262194:CUB262194 DDM262194:DDX262194 DNI262194:DNT262194 DXE262194:DXP262194 EHA262194:EHL262194 EQW262194:ERH262194 FAS262194:FBD262194 FKO262194:FKZ262194 FUK262194:FUV262194 GEG262194:GER262194 GOC262194:GON262194 GXY262194:GYJ262194 HHU262194:HIF262194 HRQ262194:HSB262194 IBM262194:IBX262194 ILI262194:ILT262194 IVE262194:IVP262194 JFA262194:JFL262194 JOW262194:JPH262194 JYS262194:JZD262194 KIO262194:KIZ262194 KSK262194:KSV262194 LCG262194:LCR262194 LMC262194:LMN262194 LVY262194:LWJ262194 MFU262194:MGF262194 MPQ262194:MQB262194 MZM262194:MZX262194 NJI262194:NJT262194 NTE262194:NTP262194 ODA262194:ODL262194 OMW262194:ONH262194 OWS262194:OXD262194 PGO262194:PGZ262194 PQK262194:PQV262194 QAG262194:QAR262194 QKC262194:QKN262194 QTY262194:QUJ262194 RDU262194:REF262194 RNQ262194:ROB262194 RXM262194:RXX262194 SHI262194:SHT262194 SRE262194:SRP262194 TBA262194:TBL262194 TKW262194:TLH262194 TUS262194:TVD262194 UEO262194:UEZ262194 UOK262194:UOV262194 UYG262194:UYR262194 VIC262194:VIN262194 VRY262194:VSJ262194 WBU262194:WCF262194 WLQ262194:WMB262194 WVM262194:WVX262194 E327730:P327730 JA327730:JL327730 SW327730:TH327730 ACS327730:ADD327730 AMO327730:AMZ327730 AWK327730:AWV327730 BGG327730:BGR327730 BQC327730:BQN327730 BZY327730:CAJ327730 CJU327730:CKF327730 CTQ327730:CUB327730 DDM327730:DDX327730 DNI327730:DNT327730 DXE327730:DXP327730 EHA327730:EHL327730 EQW327730:ERH327730 FAS327730:FBD327730 FKO327730:FKZ327730 FUK327730:FUV327730 GEG327730:GER327730 GOC327730:GON327730 GXY327730:GYJ327730 HHU327730:HIF327730 HRQ327730:HSB327730 IBM327730:IBX327730 ILI327730:ILT327730 IVE327730:IVP327730 JFA327730:JFL327730 JOW327730:JPH327730 JYS327730:JZD327730 KIO327730:KIZ327730 KSK327730:KSV327730 LCG327730:LCR327730 LMC327730:LMN327730 LVY327730:LWJ327730 MFU327730:MGF327730 MPQ327730:MQB327730 MZM327730:MZX327730 NJI327730:NJT327730 NTE327730:NTP327730 ODA327730:ODL327730 OMW327730:ONH327730 OWS327730:OXD327730 PGO327730:PGZ327730 PQK327730:PQV327730 QAG327730:QAR327730 QKC327730:QKN327730 QTY327730:QUJ327730 RDU327730:REF327730 RNQ327730:ROB327730 RXM327730:RXX327730 SHI327730:SHT327730 SRE327730:SRP327730 TBA327730:TBL327730 TKW327730:TLH327730 TUS327730:TVD327730 UEO327730:UEZ327730 UOK327730:UOV327730 UYG327730:UYR327730 VIC327730:VIN327730 VRY327730:VSJ327730 WBU327730:WCF327730 WLQ327730:WMB327730 WVM327730:WVX327730 E393266:P393266 JA393266:JL393266 SW393266:TH393266 ACS393266:ADD393266 AMO393266:AMZ393266 AWK393266:AWV393266 BGG393266:BGR393266 BQC393266:BQN393266 BZY393266:CAJ393266 CJU393266:CKF393266 CTQ393266:CUB393266 DDM393266:DDX393266 DNI393266:DNT393266 DXE393266:DXP393266 EHA393266:EHL393266 EQW393266:ERH393266 FAS393266:FBD393266 FKO393266:FKZ393266 FUK393266:FUV393266 GEG393266:GER393266 GOC393266:GON393266 GXY393266:GYJ393266 HHU393266:HIF393266 HRQ393266:HSB393266 IBM393266:IBX393266 ILI393266:ILT393266 IVE393266:IVP393266 JFA393266:JFL393266 JOW393266:JPH393266 JYS393266:JZD393266 KIO393266:KIZ393266 KSK393266:KSV393266 LCG393266:LCR393266 LMC393266:LMN393266 LVY393266:LWJ393266 MFU393266:MGF393266 MPQ393266:MQB393266 MZM393266:MZX393266 NJI393266:NJT393266 NTE393266:NTP393266 ODA393266:ODL393266 OMW393266:ONH393266 OWS393266:OXD393266 PGO393266:PGZ393266 PQK393266:PQV393266 QAG393266:QAR393266 QKC393266:QKN393266 QTY393266:QUJ393266 RDU393266:REF393266 RNQ393266:ROB393266 RXM393266:RXX393266 SHI393266:SHT393266 SRE393266:SRP393266 TBA393266:TBL393266 TKW393266:TLH393266 TUS393266:TVD393266 UEO393266:UEZ393266 UOK393266:UOV393266 UYG393266:UYR393266 VIC393266:VIN393266 VRY393266:VSJ393266 WBU393266:WCF393266 WLQ393266:WMB393266 WVM393266:WVX393266 E458802:P458802 JA458802:JL458802 SW458802:TH458802 ACS458802:ADD458802 AMO458802:AMZ458802 AWK458802:AWV458802 BGG458802:BGR458802 BQC458802:BQN458802 BZY458802:CAJ458802 CJU458802:CKF458802 CTQ458802:CUB458802 DDM458802:DDX458802 DNI458802:DNT458802 DXE458802:DXP458802 EHA458802:EHL458802 EQW458802:ERH458802 FAS458802:FBD458802 FKO458802:FKZ458802 FUK458802:FUV458802 GEG458802:GER458802 GOC458802:GON458802 GXY458802:GYJ458802 HHU458802:HIF458802 HRQ458802:HSB458802 IBM458802:IBX458802 ILI458802:ILT458802 IVE458802:IVP458802 JFA458802:JFL458802 JOW458802:JPH458802 JYS458802:JZD458802 KIO458802:KIZ458802 KSK458802:KSV458802 LCG458802:LCR458802 LMC458802:LMN458802 LVY458802:LWJ458802 MFU458802:MGF458802 MPQ458802:MQB458802 MZM458802:MZX458802 NJI458802:NJT458802 NTE458802:NTP458802 ODA458802:ODL458802 OMW458802:ONH458802 OWS458802:OXD458802 PGO458802:PGZ458802 PQK458802:PQV458802 QAG458802:QAR458802 QKC458802:QKN458802 QTY458802:QUJ458802 RDU458802:REF458802 RNQ458802:ROB458802 RXM458802:RXX458802 SHI458802:SHT458802 SRE458802:SRP458802 TBA458802:TBL458802 TKW458802:TLH458802 TUS458802:TVD458802 UEO458802:UEZ458802 UOK458802:UOV458802 UYG458802:UYR458802 VIC458802:VIN458802 VRY458802:VSJ458802 WBU458802:WCF458802 WLQ458802:WMB458802 WVM458802:WVX458802 E524338:P524338 JA524338:JL524338 SW524338:TH524338 ACS524338:ADD524338 AMO524338:AMZ524338 AWK524338:AWV524338 BGG524338:BGR524338 BQC524338:BQN524338 BZY524338:CAJ524338 CJU524338:CKF524338 CTQ524338:CUB524338 DDM524338:DDX524338 DNI524338:DNT524338 DXE524338:DXP524338 EHA524338:EHL524338 EQW524338:ERH524338 FAS524338:FBD524338 FKO524338:FKZ524338 FUK524338:FUV524338 GEG524338:GER524338 GOC524338:GON524338 GXY524338:GYJ524338 HHU524338:HIF524338 HRQ524338:HSB524338 IBM524338:IBX524338 ILI524338:ILT524338 IVE524338:IVP524338 JFA524338:JFL524338 JOW524338:JPH524338 JYS524338:JZD524338 KIO524338:KIZ524338 KSK524338:KSV524338 LCG524338:LCR524338 LMC524338:LMN524338 LVY524338:LWJ524338 MFU524338:MGF524338 MPQ524338:MQB524338 MZM524338:MZX524338 NJI524338:NJT524338 NTE524338:NTP524338 ODA524338:ODL524338 OMW524338:ONH524338 OWS524338:OXD524338 PGO524338:PGZ524338 PQK524338:PQV524338 QAG524338:QAR524338 QKC524338:QKN524338 QTY524338:QUJ524338 RDU524338:REF524338 RNQ524338:ROB524338 RXM524338:RXX524338 SHI524338:SHT524338 SRE524338:SRP524338 TBA524338:TBL524338 TKW524338:TLH524338 TUS524338:TVD524338 UEO524338:UEZ524338 UOK524338:UOV524338 UYG524338:UYR524338 VIC524338:VIN524338 VRY524338:VSJ524338 WBU524338:WCF524338 WLQ524338:WMB524338 WVM524338:WVX524338 E589874:P589874 JA589874:JL589874 SW589874:TH589874 ACS589874:ADD589874 AMO589874:AMZ589874 AWK589874:AWV589874 BGG589874:BGR589874 BQC589874:BQN589874 BZY589874:CAJ589874 CJU589874:CKF589874 CTQ589874:CUB589874 DDM589874:DDX589874 DNI589874:DNT589874 DXE589874:DXP589874 EHA589874:EHL589874 EQW589874:ERH589874 FAS589874:FBD589874 FKO589874:FKZ589874 FUK589874:FUV589874 GEG589874:GER589874 GOC589874:GON589874 GXY589874:GYJ589874 HHU589874:HIF589874 HRQ589874:HSB589874 IBM589874:IBX589874 ILI589874:ILT589874 IVE589874:IVP589874 JFA589874:JFL589874 JOW589874:JPH589874 JYS589874:JZD589874 KIO589874:KIZ589874 KSK589874:KSV589874 LCG589874:LCR589874 LMC589874:LMN589874 LVY589874:LWJ589874 MFU589874:MGF589874 MPQ589874:MQB589874 MZM589874:MZX589874 NJI589874:NJT589874 NTE589874:NTP589874 ODA589874:ODL589874 OMW589874:ONH589874 OWS589874:OXD589874 PGO589874:PGZ589874 PQK589874:PQV589874 QAG589874:QAR589874 QKC589874:QKN589874 QTY589874:QUJ589874 RDU589874:REF589874 RNQ589874:ROB589874 RXM589874:RXX589874 SHI589874:SHT589874 SRE589874:SRP589874 TBA589874:TBL589874 TKW589874:TLH589874 TUS589874:TVD589874 UEO589874:UEZ589874 UOK589874:UOV589874 UYG589874:UYR589874 VIC589874:VIN589874 VRY589874:VSJ589874 WBU589874:WCF589874 WLQ589874:WMB589874 WVM589874:WVX589874 E655410:P655410 JA655410:JL655410 SW655410:TH655410 ACS655410:ADD655410 AMO655410:AMZ655410 AWK655410:AWV655410 BGG655410:BGR655410 BQC655410:BQN655410 BZY655410:CAJ655410 CJU655410:CKF655410 CTQ655410:CUB655410 DDM655410:DDX655410 DNI655410:DNT655410 DXE655410:DXP655410 EHA655410:EHL655410 EQW655410:ERH655410 FAS655410:FBD655410 FKO655410:FKZ655410 FUK655410:FUV655410 GEG655410:GER655410 GOC655410:GON655410 GXY655410:GYJ655410 HHU655410:HIF655410 HRQ655410:HSB655410 IBM655410:IBX655410 ILI655410:ILT655410 IVE655410:IVP655410 JFA655410:JFL655410 JOW655410:JPH655410 JYS655410:JZD655410 KIO655410:KIZ655410 KSK655410:KSV655410 LCG655410:LCR655410 LMC655410:LMN655410 LVY655410:LWJ655410 MFU655410:MGF655410 MPQ655410:MQB655410 MZM655410:MZX655410 NJI655410:NJT655410 NTE655410:NTP655410 ODA655410:ODL655410 OMW655410:ONH655410 OWS655410:OXD655410 PGO655410:PGZ655410 PQK655410:PQV655410 QAG655410:QAR655410 QKC655410:QKN655410 QTY655410:QUJ655410 RDU655410:REF655410 RNQ655410:ROB655410 RXM655410:RXX655410 SHI655410:SHT655410 SRE655410:SRP655410 TBA655410:TBL655410 TKW655410:TLH655410 TUS655410:TVD655410 UEO655410:UEZ655410 UOK655410:UOV655410 UYG655410:UYR655410 VIC655410:VIN655410 VRY655410:VSJ655410 WBU655410:WCF655410 WLQ655410:WMB655410 WVM655410:WVX655410 E720946:P720946 JA720946:JL720946 SW720946:TH720946 ACS720946:ADD720946 AMO720946:AMZ720946 AWK720946:AWV720946 BGG720946:BGR720946 BQC720946:BQN720946 BZY720946:CAJ720946 CJU720946:CKF720946 CTQ720946:CUB720946 DDM720946:DDX720946 DNI720946:DNT720946 DXE720946:DXP720946 EHA720946:EHL720946 EQW720946:ERH720946 FAS720946:FBD720946 FKO720946:FKZ720946 FUK720946:FUV720946 GEG720946:GER720946 GOC720946:GON720946 GXY720946:GYJ720946 HHU720946:HIF720946 HRQ720946:HSB720946 IBM720946:IBX720946 ILI720946:ILT720946 IVE720946:IVP720946 JFA720946:JFL720946 JOW720946:JPH720946 JYS720946:JZD720946 KIO720946:KIZ720946 KSK720946:KSV720946 LCG720946:LCR720946 LMC720946:LMN720946 LVY720946:LWJ720946 MFU720946:MGF720946 MPQ720946:MQB720946 MZM720946:MZX720946 NJI720946:NJT720946 NTE720946:NTP720946 ODA720946:ODL720946 OMW720946:ONH720946 OWS720946:OXD720946 PGO720946:PGZ720946 PQK720946:PQV720946 QAG720946:QAR720946 QKC720946:QKN720946 QTY720946:QUJ720946 RDU720946:REF720946 RNQ720946:ROB720946 RXM720946:RXX720946 SHI720946:SHT720946 SRE720946:SRP720946 TBA720946:TBL720946 TKW720946:TLH720946 TUS720946:TVD720946 UEO720946:UEZ720946 UOK720946:UOV720946 UYG720946:UYR720946 VIC720946:VIN720946 VRY720946:VSJ720946 WBU720946:WCF720946 WLQ720946:WMB720946 WVM720946:WVX720946 E786482:P786482 JA786482:JL786482 SW786482:TH786482 ACS786482:ADD786482 AMO786482:AMZ786482 AWK786482:AWV786482 BGG786482:BGR786482 BQC786482:BQN786482 BZY786482:CAJ786482 CJU786482:CKF786482 CTQ786482:CUB786482 DDM786482:DDX786482 DNI786482:DNT786482 DXE786482:DXP786482 EHA786482:EHL786482 EQW786482:ERH786482 FAS786482:FBD786482 FKO786482:FKZ786482 FUK786482:FUV786482 GEG786482:GER786482 GOC786482:GON786482 GXY786482:GYJ786482 HHU786482:HIF786482 HRQ786482:HSB786482 IBM786482:IBX786482 ILI786482:ILT786482 IVE786482:IVP786482 JFA786482:JFL786482 JOW786482:JPH786482 JYS786482:JZD786482 KIO786482:KIZ786482 KSK786482:KSV786482 LCG786482:LCR786482 LMC786482:LMN786482 LVY786482:LWJ786482 MFU786482:MGF786482 MPQ786482:MQB786482 MZM786482:MZX786482 NJI786482:NJT786482 NTE786482:NTP786482 ODA786482:ODL786482 OMW786482:ONH786482 OWS786482:OXD786482 PGO786482:PGZ786482 PQK786482:PQV786482 QAG786482:QAR786482 QKC786482:QKN786482 QTY786482:QUJ786482 RDU786482:REF786482 RNQ786482:ROB786482 RXM786482:RXX786482 SHI786482:SHT786482 SRE786482:SRP786482 TBA786482:TBL786482 TKW786482:TLH786482 TUS786482:TVD786482 UEO786482:UEZ786482 UOK786482:UOV786482 UYG786482:UYR786482 VIC786482:VIN786482 VRY786482:VSJ786482 WBU786482:WCF786482 WLQ786482:WMB786482 WVM786482:WVX786482 E852018:P852018 JA852018:JL852018 SW852018:TH852018 ACS852018:ADD852018 AMO852018:AMZ852018 AWK852018:AWV852018 BGG852018:BGR852018 BQC852018:BQN852018 BZY852018:CAJ852018 CJU852018:CKF852018 CTQ852018:CUB852018 DDM852018:DDX852018 DNI852018:DNT852018 DXE852018:DXP852018 EHA852018:EHL852018 EQW852018:ERH852018 FAS852018:FBD852018 FKO852018:FKZ852018 FUK852018:FUV852018 GEG852018:GER852018 GOC852018:GON852018 GXY852018:GYJ852018 HHU852018:HIF852018 HRQ852018:HSB852018 IBM852018:IBX852018 ILI852018:ILT852018 IVE852018:IVP852018 JFA852018:JFL852018 JOW852018:JPH852018 JYS852018:JZD852018 KIO852018:KIZ852018 KSK852018:KSV852018 LCG852018:LCR852018 LMC852018:LMN852018 LVY852018:LWJ852018 MFU852018:MGF852018 MPQ852018:MQB852018 MZM852018:MZX852018 NJI852018:NJT852018 NTE852018:NTP852018 ODA852018:ODL852018 OMW852018:ONH852018 OWS852018:OXD852018 PGO852018:PGZ852018 PQK852018:PQV852018 QAG852018:QAR852018 QKC852018:QKN852018 QTY852018:QUJ852018 RDU852018:REF852018 RNQ852018:ROB852018 RXM852018:RXX852018 SHI852018:SHT852018 SRE852018:SRP852018 TBA852018:TBL852018 TKW852018:TLH852018 TUS852018:TVD852018 UEO852018:UEZ852018 UOK852018:UOV852018 UYG852018:UYR852018 VIC852018:VIN852018 VRY852018:VSJ852018 WBU852018:WCF852018 WLQ852018:WMB852018 WVM852018:WVX852018 E917554:P917554 JA917554:JL917554 SW917554:TH917554 ACS917554:ADD917554 AMO917554:AMZ917554 AWK917554:AWV917554 BGG917554:BGR917554 BQC917554:BQN917554 BZY917554:CAJ917554 CJU917554:CKF917554 CTQ917554:CUB917554 DDM917554:DDX917554 DNI917554:DNT917554 DXE917554:DXP917554 EHA917554:EHL917554 EQW917554:ERH917554 FAS917554:FBD917554 FKO917554:FKZ917554 FUK917554:FUV917554 GEG917554:GER917554 GOC917554:GON917554 GXY917554:GYJ917554 HHU917554:HIF917554 HRQ917554:HSB917554 IBM917554:IBX917554 ILI917554:ILT917554 IVE917554:IVP917554 JFA917554:JFL917554 JOW917554:JPH917554 JYS917554:JZD917554 KIO917554:KIZ917554 KSK917554:KSV917554 LCG917554:LCR917554 LMC917554:LMN917554 LVY917554:LWJ917554 MFU917554:MGF917554 MPQ917554:MQB917554 MZM917554:MZX917554 NJI917554:NJT917554 NTE917554:NTP917554 ODA917554:ODL917554 OMW917554:ONH917554 OWS917554:OXD917554 PGO917554:PGZ917554 PQK917554:PQV917554 QAG917554:QAR917554 QKC917554:QKN917554 QTY917554:QUJ917554 RDU917554:REF917554 RNQ917554:ROB917554 RXM917554:RXX917554 SHI917554:SHT917554 SRE917554:SRP917554 TBA917554:TBL917554 TKW917554:TLH917554 TUS917554:TVD917554 UEO917554:UEZ917554 UOK917554:UOV917554 UYG917554:UYR917554 VIC917554:VIN917554 VRY917554:VSJ917554 WBU917554:WCF917554 WLQ917554:WMB917554 WVM917554:WVX917554 E983090:P983090 JA983090:JL983090 SW983090:TH983090 ACS983090:ADD983090 AMO983090:AMZ983090 AWK983090:AWV983090 BGG983090:BGR983090 BQC983090:BQN983090 BZY983090:CAJ983090 CJU983090:CKF983090 CTQ983090:CUB983090 DDM983090:DDX983090 DNI983090:DNT983090 DXE983090:DXP983090 EHA983090:EHL983090 EQW983090:ERH983090 FAS983090:FBD983090 FKO983090:FKZ983090 FUK983090:FUV983090 GEG983090:GER983090 GOC983090:GON983090 GXY983090:GYJ983090 HHU983090:HIF983090 HRQ983090:HSB983090 IBM983090:IBX983090 ILI983090:ILT983090 IVE983090:IVP983090 JFA983090:JFL983090 JOW983090:JPH983090 JYS983090:JZD983090 KIO983090:KIZ983090 KSK983090:KSV983090 LCG983090:LCR983090 LMC983090:LMN983090 LVY983090:LWJ983090 MFU983090:MGF983090 MPQ983090:MQB983090 MZM983090:MZX983090 NJI983090:NJT983090 NTE983090:NTP983090 ODA983090:ODL983090 OMW983090:ONH983090 OWS983090:OXD983090 PGO983090:PGZ983090 PQK983090:PQV983090 QAG983090:QAR983090 QKC983090:QKN983090 QTY983090:QUJ983090 RDU983090:REF983090 RNQ983090:ROB983090 RXM983090:RXX983090 SHI983090:SHT983090 SRE983090:SRP983090 TBA983090:TBL983090 TKW983090:TLH983090 TUS983090:TVD983090 UEO983090:UEZ983090 UOK983090:UOV983090 UYG983090:UYR983090 VIC983090:VIN983090 VRY983090:VSJ983090 WBU983090:WCF983090 WLQ983090:WMB983090" xr:uid="{00000000-0002-0000-0100-000001000000}">
      <formula1>"　,☆,☆☆"</formula1>
    </dataValidation>
    <dataValidation type="list" allowBlank="1" showInputMessage="1" showErrorMessage="1" sqref="WVM983074:WVX983074 JA28:JL28 SW28:TH28 ACS28:ADD28 AMO28:AMZ28 AWK28:AWV28 BGG28:BGR28 BQC28:BQN28 BZY28:CAJ28 CJU28:CKF28 CTQ28:CUB28 DDM28:DDX28 DNI28:DNT28 DXE28:DXP28 EHA28:EHL28 EQW28:ERH28 FAS28:FBD28 FKO28:FKZ28 FUK28:FUV28 GEG28:GER28 GOC28:GON28 GXY28:GYJ28 HHU28:HIF28 HRQ28:HSB28 IBM28:IBX28 ILI28:ILT28 IVE28:IVP28 JFA28:JFL28 JOW28:JPH28 JYS28:JZD28 KIO28:KIZ28 KSK28:KSV28 LCG28:LCR28 LMC28:LMN28 LVY28:LWJ28 MFU28:MGF28 MPQ28:MQB28 MZM28:MZX28 NJI28:NJT28 NTE28:NTP28 ODA28:ODL28 OMW28:ONH28 OWS28:OXD28 PGO28:PGZ28 PQK28:PQV28 QAG28:QAR28 QKC28:QKN28 QTY28:QUJ28 RDU28:REF28 RNQ28:ROB28 RXM28:RXX28 SHI28:SHT28 SRE28:SRP28 TBA28:TBL28 TKW28:TLH28 TUS28:TVD28 UEO28:UEZ28 UOK28:UOV28 UYG28:UYR28 VIC28:VIN28 VRY28:VSJ28 WBU28:WCF28 WLQ28:WMB28 WVM28:WVX28 E65570:P65570 JA65570:JL65570 SW65570:TH65570 ACS65570:ADD65570 AMO65570:AMZ65570 AWK65570:AWV65570 BGG65570:BGR65570 BQC65570:BQN65570 BZY65570:CAJ65570 CJU65570:CKF65570 CTQ65570:CUB65570 DDM65570:DDX65570 DNI65570:DNT65570 DXE65570:DXP65570 EHA65570:EHL65570 EQW65570:ERH65570 FAS65570:FBD65570 FKO65570:FKZ65570 FUK65570:FUV65570 GEG65570:GER65570 GOC65570:GON65570 GXY65570:GYJ65570 HHU65570:HIF65570 HRQ65570:HSB65570 IBM65570:IBX65570 ILI65570:ILT65570 IVE65570:IVP65570 JFA65570:JFL65570 JOW65570:JPH65570 JYS65570:JZD65570 KIO65570:KIZ65570 KSK65570:KSV65570 LCG65570:LCR65570 LMC65570:LMN65570 LVY65570:LWJ65570 MFU65570:MGF65570 MPQ65570:MQB65570 MZM65570:MZX65570 NJI65570:NJT65570 NTE65570:NTP65570 ODA65570:ODL65570 OMW65570:ONH65570 OWS65570:OXD65570 PGO65570:PGZ65570 PQK65570:PQV65570 QAG65570:QAR65570 QKC65570:QKN65570 QTY65570:QUJ65570 RDU65570:REF65570 RNQ65570:ROB65570 RXM65570:RXX65570 SHI65570:SHT65570 SRE65570:SRP65570 TBA65570:TBL65570 TKW65570:TLH65570 TUS65570:TVD65570 UEO65570:UEZ65570 UOK65570:UOV65570 UYG65570:UYR65570 VIC65570:VIN65570 VRY65570:VSJ65570 WBU65570:WCF65570 WLQ65570:WMB65570 WVM65570:WVX65570 E131106:P131106 JA131106:JL131106 SW131106:TH131106 ACS131106:ADD131106 AMO131106:AMZ131106 AWK131106:AWV131106 BGG131106:BGR131106 BQC131106:BQN131106 BZY131106:CAJ131106 CJU131106:CKF131106 CTQ131106:CUB131106 DDM131106:DDX131106 DNI131106:DNT131106 DXE131106:DXP131106 EHA131106:EHL131106 EQW131106:ERH131106 FAS131106:FBD131106 FKO131106:FKZ131106 FUK131106:FUV131106 GEG131106:GER131106 GOC131106:GON131106 GXY131106:GYJ131106 HHU131106:HIF131106 HRQ131106:HSB131106 IBM131106:IBX131106 ILI131106:ILT131106 IVE131106:IVP131106 JFA131106:JFL131106 JOW131106:JPH131106 JYS131106:JZD131106 KIO131106:KIZ131106 KSK131106:KSV131106 LCG131106:LCR131106 LMC131106:LMN131106 LVY131106:LWJ131106 MFU131106:MGF131106 MPQ131106:MQB131106 MZM131106:MZX131106 NJI131106:NJT131106 NTE131106:NTP131106 ODA131106:ODL131106 OMW131106:ONH131106 OWS131106:OXD131106 PGO131106:PGZ131106 PQK131106:PQV131106 QAG131106:QAR131106 QKC131106:QKN131106 QTY131106:QUJ131106 RDU131106:REF131106 RNQ131106:ROB131106 RXM131106:RXX131106 SHI131106:SHT131106 SRE131106:SRP131106 TBA131106:TBL131106 TKW131106:TLH131106 TUS131106:TVD131106 UEO131106:UEZ131106 UOK131106:UOV131106 UYG131106:UYR131106 VIC131106:VIN131106 VRY131106:VSJ131106 WBU131106:WCF131106 WLQ131106:WMB131106 WVM131106:WVX131106 E196642:P196642 JA196642:JL196642 SW196642:TH196642 ACS196642:ADD196642 AMO196642:AMZ196642 AWK196642:AWV196642 BGG196642:BGR196642 BQC196642:BQN196642 BZY196642:CAJ196642 CJU196642:CKF196642 CTQ196642:CUB196642 DDM196642:DDX196642 DNI196642:DNT196642 DXE196642:DXP196642 EHA196642:EHL196642 EQW196642:ERH196642 FAS196642:FBD196642 FKO196642:FKZ196642 FUK196642:FUV196642 GEG196642:GER196642 GOC196642:GON196642 GXY196642:GYJ196642 HHU196642:HIF196642 HRQ196642:HSB196642 IBM196642:IBX196642 ILI196642:ILT196642 IVE196642:IVP196642 JFA196642:JFL196642 JOW196642:JPH196642 JYS196642:JZD196642 KIO196642:KIZ196642 KSK196642:KSV196642 LCG196642:LCR196642 LMC196642:LMN196642 LVY196642:LWJ196642 MFU196642:MGF196642 MPQ196642:MQB196642 MZM196642:MZX196642 NJI196642:NJT196642 NTE196642:NTP196642 ODA196642:ODL196642 OMW196642:ONH196642 OWS196642:OXD196642 PGO196642:PGZ196642 PQK196642:PQV196642 QAG196642:QAR196642 QKC196642:QKN196642 QTY196642:QUJ196642 RDU196642:REF196642 RNQ196642:ROB196642 RXM196642:RXX196642 SHI196642:SHT196642 SRE196642:SRP196642 TBA196642:TBL196642 TKW196642:TLH196642 TUS196642:TVD196642 UEO196642:UEZ196642 UOK196642:UOV196642 UYG196642:UYR196642 VIC196642:VIN196642 VRY196642:VSJ196642 WBU196642:WCF196642 WLQ196642:WMB196642 WVM196642:WVX196642 E262178:P262178 JA262178:JL262178 SW262178:TH262178 ACS262178:ADD262178 AMO262178:AMZ262178 AWK262178:AWV262178 BGG262178:BGR262178 BQC262178:BQN262178 BZY262178:CAJ262178 CJU262178:CKF262178 CTQ262178:CUB262178 DDM262178:DDX262178 DNI262178:DNT262178 DXE262178:DXP262178 EHA262178:EHL262178 EQW262178:ERH262178 FAS262178:FBD262178 FKO262178:FKZ262178 FUK262178:FUV262178 GEG262178:GER262178 GOC262178:GON262178 GXY262178:GYJ262178 HHU262178:HIF262178 HRQ262178:HSB262178 IBM262178:IBX262178 ILI262178:ILT262178 IVE262178:IVP262178 JFA262178:JFL262178 JOW262178:JPH262178 JYS262178:JZD262178 KIO262178:KIZ262178 KSK262178:KSV262178 LCG262178:LCR262178 LMC262178:LMN262178 LVY262178:LWJ262178 MFU262178:MGF262178 MPQ262178:MQB262178 MZM262178:MZX262178 NJI262178:NJT262178 NTE262178:NTP262178 ODA262178:ODL262178 OMW262178:ONH262178 OWS262178:OXD262178 PGO262178:PGZ262178 PQK262178:PQV262178 QAG262178:QAR262178 QKC262178:QKN262178 QTY262178:QUJ262178 RDU262178:REF262178 RNQ262178:ROB262178 RXM262178:RXX262178 SHI262178:SHT262178 SRE262178:SRP262178 TBA262178:TBL262178 TKW262178:TLH262178 TUS262178:TVD262178 UEO262178:UEZ262178 UOK262178:UOV262178 UYG262178:UYR262178 VIC262178:VIN262178 VRY262178:VSJ262178 WBU262178:WCF262178 WLQ262178:WMB262178 WVM262178:WVX262178 E327714:P327714 JA327714:JL327714 SW327714:TH327714 ACS327714:ADD327714 AMO327714:AMZ327714 AWK327714:AWV327714 BGG327714:BGR327714 BQC327714:BQN327714 BZY327714:CAJ327714 CJU327714:CKF327714 CTQ327714:CUB327714 DDM327714:DDX327714 DNI327714:DNT327714 DXE327714:DXP327714 EHA327714:EHL327714 EQW327714:ERH327714 FAS327714:FBD327714 FKO327714:FKZ327714 FUK327714:FUV327714 GEG327714:GER327714 GOC327714:GON327714 GXY327714:GYJ327714 HHU327714:HIF327714 HRQ327714:HSB327714 IBM327714:IBX327714 ILI327714:ILT327714 IVE327714:IVP327714 JFA327714:JFL327714 JOW327714:JPH327714 JYS327714:JZD327714 KIO327714:KIZ327714 KSK327714:KSV327714 LCG327714:LCR327714 LMC327714:LMN327714 LVY327714:LWJ327714 MFU327714:MGF327714 MPQ327714:MQB327714 MZM327714:MZX327714 NJI327714:NJT327714 NTE327714:NTP327714 ODA327714:ODL327714 OMW327714:ONH327714 OWS327714:OXD327714 PGO327714:PGZ327714 PQK327714:PQV327714 QAG327714:QAR327714 QKC327714:QKN327714 QTY327714:QUJ327714 RDU327714:REF327714 RNQ327714:ROB327714 RXM327714:RXX327714 SHI327714:SHT327714 SRE327714:SRP327714 TBA327714:TBL327714 TKW327714:TLH327714 TUS327714:TVD327714 UEO327714:UEZ327714 UOK327714:UOV327714 UYG327714:UYR327714 VIC327714:VIN327714 VRY327714:VSJ327714 WBU327714:WCF327714 WLQ327714:WMB327714 WVM327714:WVX327714 E393250:P393250 JA393250:JL393250 SW393250:TH393250 ACS393250:ADD393250 AMO393250:AMZ393250 AWK393250:AWV393250 BGG393250:BGR393250 BQC393250:BQN393250 BZY393250:CAJ393250 CJU393250:CKF393250 CTQ393250:CUB393250 DDM393250:DDX393250 DNI393250:DNT393250 DXE393250:DXP393250 EHA393250:EHL393250 EQW393250:ERH393250 FAS393250:FBD393250 FKO393250:FKZ393250 FUK393250:FUV393250 GEG393250:GER393250 GOC393250:GON393250 GXY393250:GYJ393250 HHU393250:HIF393250 HRQ393250:HSB393250 IBM393250:IBX393250 ILI393250:ILT393250 IVE393250:IVP393250 JFA393250:JFL393250 JOW393250:JPH393250 JYS393250:JZD393250 KIO393250:KIZ393250 KSK393250:KSV393250 LCG393250:LCR393250 LMC393250:LMN393250 LVY393250:LWJ393250 MFU393250:MGF393250 MPQ393250:MQB393250 MZM393250:MZX393250 NJI393250:NJT393250 NTE393250:NTP393250 ODA393250:ODL393250 OMW393250:ONH393250 OWS393250:OXD393250 PGO393250:PGZ393250 PQK393250:PQV393250 QAG393250:QAR393250 QKC393250:QKN393250 QTY393250:QUJ393250 RDU393250:REF393250 RNQ393250:ROB393250 RXM393250:RXX393250 SHI393250:SHT393250 SRE393250:SRP393250 TBA393250:TBL393250 TKW393250:TLH393250 TUS393250:TVD393250 UEO393250:UEZ393250 UOK393250:UOV393250 UYG393250:UYR393250 VIC393250:VIN393250 VRY393250:VSJ393250 WBU393250:WCF393250 WLQ393250:WMB393250 WVM393250:WVX393250 E458786:P458786 JA458786:JL458786 SW458786:TH458786 ACS458786:ADD458786 AMO458786:AMZ458786 AWK458786:AWV458786 BGG458786:BGR458786 BQC458786:BQN458786 BZY458786:CAJ458786 CJU458786:CKF458786 CTQ458786:CUB458786 DDM458786:DDX458786 DNI458786:DNT458786 DXE458786:DXP458786 EHA458786:EHL458786 EQW458786:ERH458786 FAS458786:FBD458786 FKO458786:FKZ458786 FUK458786:FUV458786 GEG458786:GER458786 GOC458786:GON458786 GXY458786:GYJ458786 HHU458786:HIF458786 HRQ458786:HSB458786 IBM458786:IBX458786 ILI458786:ILT458786 IVE458786:IVP458786 JFA458786:JFL458786 JOW458786:JPH458786 JYS458786:JZD458786 KIO458786:KIZ458786 KSK458786:KSV458786 LCG458786:LCR458786 LMC458786:LMN458786 LVY458786:LWJ458786 MFU458786:MGF458786 MPQ458786:MQB458786 MZM458786:MZX458786 NJI458786:NJT458786 NTE458786:NTP458786 ODA458786:ODL458786 OMW458786:ONH458786 OWS458786:OXD458786 PGO458786:PGZ458786 PQK458786:PQV458786 QAG458786:QAR458786 QKC458786:QKN458786 QTY458786:QUJ458786 RDU458786:REF458786 RNQ458786:ROB458786 RXM458786:RXX458786 SHI458786:SHT458786 SRE458786:SRP458786 TBA458786:TBL458786 TKW458786:TLH458786 TUS458786:TVD458786 UEO458786:UEZ458786 UOK458786:UOV458786 UYG458786:UYR458786 VIC458786:VIN458786 VRY458786:VSJ458786 WBU458786:WCF458786 WLQ458786:WMB458786 WVM458786:WVX458786 E524322:P524322 JA524322:JL524322 SW524322:TH524322 ACS524322:ADD524322 AMO524322:AMZ524322 AWK524322:AWV524322 BGG524322:BGR524322 BQC524322:BQN524322 BZY524322:CAJ524322 CJU524322:CKF524322 CTQ524322:CUB524322 DDM524322:DDX524322 DNI524322:DNT524322 DXE524322:DXP524322 EHA524322:EHL524322 EQW524322:ERH524322 FAS524322:FBD524322 FKO524322:FKZ524322 FUK524322:FUV524322 GEG524322:GER524322 GOC524322:GON524322 GXY524322:GYJ524322 HHU524322:HIF524322 HRQ524322:HSB524322 IBM524322:IBX524322 ILI524322:ILT524322 IVE524322:IVP524322 JFA524322:JFL524322 JOW524322:JPH524322 JYS524322:JZD524322 KIO524322:KIZ524322 KSK524322:KSV524322 LCG524322:LCR524322 LMC524322:LMN524322 LVY524322:LWJ524322 MFU524322:MGF524322 MPQ524322:MQB524322 MZM524322:MZX524322 NJI524322:NJT524322 NTE524322:NTP524322 ODA524322:ODL524322 OMW524322:ONH524322 OWS524322:OXD524322 PGO524322:PGZ524322 PQK524322:PQV524322 QAG524322:QAR524322 QKC524322:QKN524322 QTY524322:QUJ524322 RDU524322:REF524322 RNQ524322:ROB524322 RXM524322:RXX524322 SHI524322:SHT524322 SRE524322:SRP524322 TBA524322:TBL524322 TKW524322:TLH524322 TUS524322:TVD524322 UEO524322:UEZ524322 UOK524322:UOV524322 UYG524322:UYR524322 VIC524322:VIN524322 VRY524322:VSJ524322 WBU524322:WCF524322 WLQ524322:WMB524322 WVM524322:WVX524322 E589858:P589858 JA589858:JL589858 SW589858:TH589858 ACS589858:ADD589858 AMO589858:AMZ589858 AWK589858:AWV589858 BGG589858:BGR589858 BQC589858:BQN589858 BZY589858:CAJ589858 CJU589858:CKF589858 CTQ589858:CUB589858 DDM589858:DDX589858 DNI589858:DNT589858 DXE589858:DXP589858 EHA589858:EHL589858 EQW589858:ERH589858 FAS589858:FBD589858 FKO589858:FKZ589858 FUK589858:FUV589858 GEG589858:GER589858 GOC589858:GON589858 GXY589858:GYJ589858 HHU589858:HIF589858 HRQ589858:HSB589858 IBM589858:IBX589858 ILI589858:ILT589858 IVE589858:IVP589858 JFA589858:JFL589858 JOW589858:JPH589858 JYS589858:JZD589858 KIO589858:KIZ589858 KSK589858:KSV589858 LCG589858:LCR589858 LMC589858:LMN589858 LVY589858:LWJ589858 MFU589858:MGF589858 MPQ589858:MQB589858 MZM589858:MZX589858 NJI589858:NJT589858 NTE589858:NTP589858 ODA589858:ODL589858 OMW589858:ONH589858 OWS589858:OXD589858 PGO589858:PGZ589858 PQK589858:PQV589858 QAG589858:QAR589858 QKC589858:QKN589858 QTY589858:QUJ589858 RDU589858:REF589858 RNQ589858:ROB589858 RXM589858:RXX589858 SHI589858:SHT589858 SRE589858:SRP589858 TBA589858:TBL589858 TKW589858:TLH589858 TUS589858:TVD589858 UEO589858:UEZ589858 UOK589858:UOV589858 UYG589858:UYR589858 VIC589858:VIN589858 VRY589858:VSJ589858 WBU589858:WCF589858 WLQ589858:WMB589858 WVM589858:WVX589858 E655394:P655394 JA655394:JL655394 SW655394:TH655394 ACS655394:ADD655394 AMO655394:AMZ655394 AWK655394:AWV655394 BGG655394:BGR655394 BQC655394:BQN655394 BZY655394:CAJ655394 CJU655394:CKF655394 CTQ655394:CUB655394 DDM655394:DDX655394 DNI655394:DNT655394 DXE655394:DXP655394 EHA655394:EHL655394 EQW655394:ERH655394 FAS655394:FBD655394 FKO655394:FKZ655394 FUK655394:FUV655394 GEG655394:GER655394 GOC655394:GON655394 GXY655394:GYJ655394 HHU655394:HIF655394 HRQ655394:HSB655394 IBM655394:IBX655394 ILI655394:ILT655394 IVE655394:IVP655394 JFA655394:JFL655394 JOW655394:JPH655394 JYS655394:JZD655394 KIO655394:KIZ655394 KSK655394:KSV655394 LCG655394:LCR655394 LMC655394:LMN655394 LVY655394:LWJ655394 MFU655394:MGF655394 MPQ655394:MQB655394 MZM655394:MZX655394 NJI655394:NJT655394 NTE655394:NTP655394 ODA655394:ODL655394 OMW655394:ONH655394 OWS655394:OXD655394 PGO655394:PGZ655394 PQK655394:PQV655394 QAG655394:QAR655394 QKC655394:QKN655394 QTY655394:QUJ655394 RDU655394:REF655394 RNQ655394:ROB655394 RXM655394:RXX655394 SHI655394:SHT655394 SRE655394:SRP655394 TBA655394:TBL655394 TKW655394:TLH655394 TUS655394:TVD655394 UEO655394:UEZ655394 UOK655394:UOV655394 UYG655394:UYR655394 VIC655394:VIN655394 VRY655394:VSJ655394 WBU655394:WCF655394 WLQ655394:WMB655394 WVM655394:WVX655394 E720930:P720930 JA720930:JL720930 SW720930:TH720930 ACS720930:ADD720930 AMO720930:AMZ720930 AWK720930:AWV720930 BGG720930:BGR720930 BQC720930:BQN720930 BZY720930:CAJ720930 CJU720930:CKF720930 CTQ720930:CUB720930 DDM720930:DDX720930 DNI720930:DNT720930 DXE720930:DXP720930 EHA720930:EHL720930 EQW720930:ERH720930 FAS720930:FBD720930 FKO720930:FKZ720930 FUK720930:FUV720930 GEG720930:GER720930 GOC720930:GON720930 GXY720930:GYJ720930 HHU720930:HIF720930 HRQ720930:HSB720930 IBM720930:IBX720930 ILI720930:ILT720930 IVE720930:IVP720930 JFA720930:JFL720930 JOW720930:JPH720930 JYS720930:JZD720930 KIO720930:KIZ720930 KSK720930:KSV720930 LCG720930:LCR720930 LMC720930:LMN720930 LVY720930:LWJ720930 MFU720930:MGF720930 MPQ720930:MQB720930 MZM720930:MZX720930 NJI720930:NJT720930 NTE720930:NTP720930 ODA720930:ODL720930 OMW720930:ONH720930 OWS720930:OXD720930 PGO720930:PGZ720930 PQK720930:PQV720930 QAG720930:QAR720930 QKC720930:QKN720930 QTY720930:QUJ720930 RDU720930:REF720930 RNQ720930:ROB720930 RXM720930:RXX720930 SHI720930:SHT720930 SRE720930:SRP720930 TBA720930:TBL720930 TKW720930:TLH720930 TUS720930:TVD720930 UEO720930:UEZ720930 UOK720930:UOV720930 UYG720930:UYR720930 VIC720930:VIN720930 VRY720930:VSJ720930 WBU720930:WCF720930 WLQ720930:WMB720930 WVM720930:WVX720930 E786466:P786466 JA786466:JL786466 SW786466:TH786466 ACS786466:ADD786466 AMO786466:AMZ786466 AWK786466:AWV786466 BGG786466:BGR786466 BQC786466:BQN786466 BZY786466:CAJ786466 CJU786466:CKF786466 CTQ786466:CUB786466 DDM786466:DDX786466 DNI786466:DNT786466 DXE786466:DXP786466 EHA786466:EHL786466 EQW786466:ERH786466 FAS786466:FBD786466 FKO786466:FKZ786466 FUK786466:FUV786466 GEG786466:GER786466 GOC786466:GON786466 GXY786466:GYJ786466 HHU786466:HIF786466 HRQ786466:HSB786466 IBM786466:IBX786466 ILI786466:ILT786466 IVE786466:IVP786466 JFA786466:JFL786466 JOW786466:JPH786466 JYS786466:JZD786466 KIO786466:KIZ786466 KSK786466:KSV786466 LCG786466:LCR786466 LMC786466:LMN786466 LVY786466:LWJ786466 MFU786466:MGF786466 MPQ786466:MQB786466 MZM786466:MZX786466 NJI786466:NJT786466 NTE786466:NTP786466 ODA786466:ODL786466 OMW786466:ONH786466 OWS786466:OXD786466 PGO786466:PGZ786466 PQK786466:PQV786466 QAG786466:QAR786466 QKC786466:QKN786466 QTY786466:QUJ786466 RDU786466:REF786466 RNQ786466:ROB786466 RXM786466:RXX786466 SHI786466:SHT786466 SRE786466:SRP786466 TBA786466:TBL786466 TKW786466:TLH786466 TUS786466:TVD786466 UEO786466:UEZ786466 UOK786466:UOV786466 UYG786466:UYR786466 VIC786466:VIN786466 VRY786466:VSJ786466 WBU786466:WCF786466 WLQ786466:WMB786466 WVM786466:WVX786466 E852002:P852002 JA852002:JL852002 SW852002:TH852002 ACS852002:ADD852002 AMO852002:AMZ852002 AWK852002:AWV852002 BGG852002:BGR852002 BQC852002:BQN852002 BZY852002:CAJ852002 CJU852002:CKF852002 CTQ852002:CUB852002 DDM852002:DDX852002 DNI852002:DNT852002 DXE852002:DXP852002 EHA852002:EHL852002 EQW852002:ERH852002 FAS852002:FBD852002 FKO852002:FKZ852002 FUK852002:FUV852002 GEG852002:GER852002 GOC852002:GON852002 GXY852002:GYJ852002 HHU852002:HIF852002 HRQ852002:HSB852002 IBM852002:IBX852002 ILI852002:ILT852002 IVE852002:IVP852002 JFA852002:JFL852002 JOW852002:JPH852002 JYS852002:JZD852002 KIO852002:KIZ852002 KSK852002:KSV852002 LCG852002:LCR852002 LMC852002:LMN852002 LVY852002:LWJ852002 MFU852002:MGF852002 MPQ852002:MQB852002 MZM852002:MZX852002 NJI852002:NJT852002 NTE852002:NTP852002 ODA852002:ODL852002 OMW852002:ONH852002 OWS852002:OXD852002 PGO852002:PGZ852002 PQK852002:PQV852002 QAG852002:QAR852002 QKC852002:QKN852002 QTY852002:QUJ852002 RDU852002:REF852002 RNQ852002:ROB852002 RXM852002:RXX852002 SHI852002:SHT852002 SRE852002:SRP852002 TBA852002:TBL852002 TKW852002:TLH852002 TUS852002:TVD852002 UEO852002:UEZ852002 UOK852002:UOV852002 UYG852002:UYR852002 VIC852002:VIN852002 VRY852002:VSJ852002 WBU852002:WCF852002 WLQ852002:WMB852002 WVM852002:WVX852002 E917538:P917538 JA917538:JL917538 SW917538:TH917538 ACS917538:ADD917538 AMO917538:AMZ917538 AWK917538:AWV917538 BGG917538:BGR917538 BQC917538:BQN917538 BZY917538:CAJ917538 CJU917538:CKF917538 CTQ917538:CUB917538 DDM917538:DDX917538 DNI917538:DNT917538 DXE917538:DXP917538 EHA917538:EHL917538 EQW917538:ERH917538 FAS917538:FBD917538 FKO917538:FKZ917538 FUK917538:FUV917538 GEG917538:GER917538 GOC917538:GON917538 GXY917538:GYJ917538 HHU917538:HIF917538 HRQ917538:HSB917538 IBM917538:IBX917538 ILI917538:ILT917538 IVE917538:IVP917538 JFA917538:JFL917538 JOW917538:JPH917538 JYS917538:JZD917538 KIO917538:KIZ917538 KSK917538:KSV917538 LCG917538:LCR917538 LMC917538:LMN917538 LVY917538:LWJ917538 MFU917538:MGF917538 MPQ917538:MQB917538 MZM917538:MZX917538 NJI917538:NJT917538 NTE917538:NTP917538 ODA917538:ODL917538 OMW917538:ONH917538 OWS917538:OXD917538 PGO917538:PGZ917538 PQK917538:PQV917538 QAG917538:QAR917538 QKC917538:QKN917538 QTY917538:QUJ917538 RDU917538:REF917538 RNQ917538:ROB917538 RXM917538:RXX917538 SHI917538:SHT917538 SRE917538:SRP917538 TBA917538:TBL917538 TKW917538:TLH917538 TUS917538:TVD917538 UEO917538:UEZ917538 UOK917538:UOV917538 UYG917538:UYR917538 VIC917538:VIN917538 VRY917538:VSJ917538 WBU917538:WCF917538 WLQ917538:WMB917538 WVM917538:WVX917538 E983074:P983074 JA983074:JL983074 SW983074:TH983074 ACS983074:ADD983074 AMO983074:AMZ983074 AWK983074:AWV983074 BGG983074:BGR983074 BQC983074:BQN983074 BZY983074:CAJ983074 CJU983074:CKF983074 CTQ983074:CUB983074 DDM983074:DDX983074 DNI983074:DNT983074 DXE983074:DXP983074 EHA983074:EHL983074 EQW983074:ERH983074 FAS983074:FBD983074 FKO983074:FKZ983074 FUK983074:FUV983074 GEG983074:GER983074 GOC983074:GON983074 GXY983074:GYJ983074 HHU983074:HIF983074 HRQ983074:HSB983074 IBM983074:IBX983074 ILI983074:ILT983074 IVE983074:IVP983074 JFA983074:JFL983074 JOW983074:JPH983074 JYS983074:JZD983074 KIO983074:KIZ983074 KSK983074:KSV983074 LCG983074:LCR983074 LMC983074:LMN983074 LVY983074:LWJ983074 MFU983074:MGF983074 MPQ983074:MQB983074 MZM983074:MZX983074 NJI983074:NJT983074 NTE983074:NTP983074 ODA983074:ODL983074 OMW983074:ONH983074 OWS983074:OXD983074 PGO983074:PGZ983074 PQK983074:PQV983074 QAG983074:QAR983074 QKC983074:QKN983074 QTY983074:QUJ983074 RDU983074:REF983074 RNQ983074:ROB983074 RXM983074:RXX983074 SHI983074:SHT983074 SRE983074:SRP983074 TBA983074:TBL983074 TKW983074:TLH983074 TUS983074:TVD983074 UEO983074:UEZ983074 UOK983074:UOV983074 UYG983074:UYR983074 VIC983074:VIN983074 VRY983074:VSJ983074 WBU983074:WCF983074 WLQ983074:WMB983074" xr:uid="{00000000-0002-0000-0100-000002000000}">
      <formula1>"　,☆,☆☆,☆☆☆"</formula1>
    </dataValidation>
    <dataValidation type="list" allowBlank="1" showInputMessage="1" showErrorMessage="1" sqref="JA53:JL53 SW53:TH53 ACS53:ADD53 AMO53:AMZ53 AWK53:AWV53 BGG53:BGR53 BQC53:BQN53 BZY53:CAJ53 CJU53:CKF53 CTQ53:CUB53 DDM53:DDX53 DNI53:DNT53 DXE53:DXP53 EHA53:EHL53 EQW53:ERH53 FAS53:FBD53 FKO53:FKZ53 FUK53:FUV53 GEG53:GER53 GOC53:GON53 GXY53:GYJ53 HHU53:HIF53 HRQ53:HSB53 IBM53:IBX53 ILI53:ILT53 IVE53:IVP53 JFA53:JFL53 JOW53:JPH53 JYS53:JZD53 KIO53:KIZ53 KSK53:KSV53 LCG53:LCR53 LMC53:LMN53 LVY53:LWJ53 MFU53:MGF53 MPQ53:MQB53 MZM53:MZX53 NJI53:NJT53 NTE53:NTP53 ODA53:ODL53 OMW53:ONH53 OWS53:OXD53 PGO53:PGZ53 PQK53:PQV53 QAG53:QAR53 QKC53:QKN53 QTY53:QUJ53 RDU53:REF53 RNQ53:ROB53 RXM53:RXX53 SHI53:SHT53 SRE53:SRP53 TBA53:TBL53 TKW53:TLH53 TUS53:TVD53 UEO53:UEZ53 UOK53:UOV53 UYG53:UYR53 VIC53:VIN53 VRY53:VSJ53 WBU53:WCF53 WLQ53:WMB53 WVM53:WVX53 E65589:P65589 JA65589:JL65589 SW65589:TH65589 ACS65589:ADD65589 AMO65589:AMZ65589 AWK65589:AWV65589 BGG65589:BGR65589 BQC65589:BQN65589 BZY65589:CAJ65589 CJU65589:CKF65589 CTQ65589:CUB65589 DDM65589:DDX65589 DNI65589:DNT65589 DXE65589:DXP65589 EHA65589:EHL65589 EQW65589:ERH65589 FAS65589:FBD65589 FKO65589:FKZ65589 FUK65589:FUV65589 GEG65589:GER65589 GOC65589:GON65589 GXY65589:GYJ65589 HHU65589:HIF65589 HRQ65589:HSB65589 IBM65589:IBX65589 ILI65589:ILT65589 IVE65589:IVP65589 JFA65589:JFL65589 JOW65589:JPH65589 JYS65589:JZD65589 KIO65589:KIZ65589 KSK65589:KSV65589 LCG65589:LCR65589 LMC65589:LMN65589 LVY65589:LWJ65589 MFU65589:MGF65589 MPQ65589:MQB65589 MZM65589:MZX65589 NJI65589:NJT65589 NTE65589:NTP65589 ODA65589:ODL65589 OMW65589:ONH65589 OWS65589:OXD65589 PGO65589:PGZ65589 PQK65589:PQV65589 QAG65589:QAR65589 QKC65589:QKN65589 QTY65589:QUJ65589 RDU65589:REF65589 RNQ65589:ROB65589 RXM65589:RXX65589 SHI65589:SHT65589 SRE65589:SRP65589 TBA65589:TBL65589 TKW65589:TLH65589 TUS65589:TVD65589 UEO65589:UEZ65589 UOK65589:UOV65589 UYG65589:UYR65589 VIC65589:VIN65589 VRY65589:VSJ65589 WBU65589:WCF65589 WLQ65589:WMB65589 WVM65589:WVX65589 E131125:P131125 JA131125:JL131125 SW131125:TH131125 ACS131125:ADD131125 AMO131125:AMZ131125 AWK131125:AWV131125 BGG131125:BGR131125 BQC131125:BQN131125 BZY131125:CAJ131125 CJU131125:CKF131125 CTQ131125:CUB131125 DDM131125:DDX131125 DNI131125:DNT131125 DXE131125:DXP131125 EHA131125:EHL131125 EQW131125:ERH131125 FAS131125:FBD131125 FKO131125:FKZ131125 FUK131125:FUV131125 GEG131125:GER131125 GOC131125:GON131125 GXY131125:GYJ131125 HHU131125:HIF131125 HRQ131125:HSB131125 IBM131125:IBX131125 ILI131125:ILT131125 IVE131125:IVP131125 JFA131125:JFL131125 JOW131125:JPH131125 JYS131125:JZD131125 KIO131125:KIZ131125 KSK131125:KSV131125 LCG131125:LCR131125 LMC131125:LMN131125 LVY131125:LWJ131125 MFU131125:MGF131125 MPQ131125:MQB131125 MZM131125:MZX131125 NJI131125:NJT131125 NTE131125:NTP131125 ODA131125:ODL131125 OMW131125:ONH131125 OWS131125:OXD131125 PGO131125:PGZ131125 PQK131125:PQV131125 QAG131125:QAR131125 QKC131125:QKN131125 QTY131125:QUJ131125 RDU131125:REF131125 RNQ131125:ROB131125 RXM131125:RXX131125 SHI131125:SHT131125 SRE131125:SRP131125 TBA131125:TBL131125 TKW131125:TLH131125 TUS131125:TVD131125 UEO131125:UEZ131125 UOK131125:UOV131125 UYG131125:UYR131125 VIC131125:VIN131125 VRY131125:VSJ131125 WBU131125:WCF131125 WLQ131125:WMB131125 WVM131125:WVX131125 E196661:P196661 JA196661:JL196661 SW196661:TH196661 ACS196661:ADD196661 AMO196661:AMZ196661 AWK196661:AWV196661 BGG196661:BGR196661 BQC196661:BQN196661 BZY196661:CAJ196661 CJU196661:CKF196661 CTQ196661:CUB196661 DDM196661:DDX196661 DNI196661:DNT196661 DXE196661:DXP196661 EHA196661:EHL196661 EQW196661:ERH196661 FAS196661:FBD196661 FKO196661:FKZ196661 FUK196661:FUV196661 GEG196661:GER196661 GOC196661:GON196661 GXY196661:GYJ196661 HHU196661:HIF196661 HRQ196661:HSB196661 IBM196661:IBX196661 ILI196661:ILT196661 IVE196661:IVP196661 JFA196661:JFL196661 JOW196661:JPH196661 JYS196661:JZD196661 KIO196661:KIZ196661 KSK196661:KSV196661 LCG196661:LCR196661 LMC196661:LMN196661 LVY196661:LWJ196661 MFU196661:MGF196661 MPQ196661:MQB196661 MZM196661:MZX196661 NJI196661:NJT196661 NTE196661:NTP196661 ODA196661:ODL196661 OMW196661:ONH196661 OWS196661:OXD196661 PGO196661:PGZ196661 PQK196661:PQV196661 QAG196661:QAR196661 QKC196661:QKN196661 QTY196661:QUJ196661 RDU196661:REF196661 RNQ196661:ROB196661 RXM196661:RXX196661 SHI196661:SHT196661 SRE196661:SRP196661 TBA196661:TBL196661 TKW196661:TLH196661 TUS196661:TVD196661 UEO196661:UEZ196661 UOK196661:UOV196661 UYG196661:UYR196661 VIC196661:VIN196661 VRY196661:VSJ196661 WBU196661:WCF196661 WLQ196661:WMB196661 WVM196661:WVX196661 E262197:P262197 JA262197:JL262197 SW262197:TH262197 ACS262197:ADD262197 AMO262197:AMZ262197 AWK262197:AWV262197 BGG262197:BGR262197 BQC262197:BQN262197 BZY262197:CAJ262197 CJU262197:CKF262197 CTQ262197:CUB262197 DDM262197:DDX262197 DNI262197:DNT262197 DXE262197:DXP262197 EHA262197:EHL262197 EQW262197:ERH262197 FAS262197:FBD262197 FKO262197:FKZ262197 FUK262197:FUV262197 GEG262197:GER262197 GOC262197:GON262197 GXY262197:GYJ262197 HHU262197:HIF262197 HRQ262197:HSB262197 IBM262197:IBX262197 ILI262197:ILT262197 IVE262197:IVP262197 JFA262197:JFL262197 JOW262197:JPH262197 JYS262197:JZD262197 KIO262197:KIZ262197 KSK262197:KSV262197 LCG262197:LCR262197 LMC262197:LMN262197 LVY262197:LWJ262197 MFU262197:MGF262197 MPQ262197:MQB262197 MZM262197:MZX262197 NJI262197:NJT262197 NTE262197:NTP262197 ODA262197:ODL262197 OMW262197:ONH262197 OWS262197:OXD262197 PGO262197:PGZ262197 PQK262197:PQV262197 QAG262197:QAR262197 QKC262197:QKN262197 QTY262197:QUJ262197 RDU262197:REF262197 RNQ262197:ROB262197 RXM262197:RXX262197 SHI262197:SHT262197 SRE262197:SRP262197 TBA262197:TBL262197 TKW262197:TLH262197 TUS262197:TVD262197 UEO262197:UEZ262197 UOK262197:UOV262197 UYG262197:UYR262197 VIC262197:VIN262197 VRY262197:VSJ262197 WBU262197:WCF262197 WLQ262197:WMB262197 WVM262197:WVX262197 E327733:P327733 JA327733:JL327733 SW327733:TH327733 ACS327733:ADD327733 AMO327733:AMZ327733 AWK327733:AWV327733 BGG327733:BGR327733 BQC327733:BQN327733 BZY327733:CAJ327733 CJU327733:CKF327733 CTQ327733:CUB327733 DDM327733:DDX327733 DNI327733:DNT327733 DXE327733:DXP327733 EHA327733:EHL327733 EQW327733:ERH327733 FAS327733:FBD327733 FKO327733:FKZ327733 FUK327733:FUV327733 GEG327733:GER327733 GOC327733:GON327733 GXY327733:GYJ327733 HHU327733:HIF327733 HRQ327733:HSB327733 IBM327733:IBX327733 ILI327733:ILT327733 IVE327733:IVP327733 JFA327733:JFL327733 JOW327733:JPH327733 JYS327733:JZD327733 KIO327733:KIZ327733 KSK327733:KSV327733 LCG327733:LCR327733 LMC327733:LMN327733 LVY327733:LWJ327733 MFU327733:MGF327733 MPQ327733:MQB327733 MZM327733:MZX327733 NJI327733:NJT327733 NTE327733:NTP327733 ODA327733:ODL327733 OMW327733:ONH327733 OWS327733:OXD327733 PGO327733:PGZ327733 PQK327733:PQV327733 QAG327733:QAR327733 QKC327733:QKN327733 QTY327733:QUJ327733 RDU327733:REF327733 RNQ327733:ROB327733 RXM327733:RXX327733 SHI327733:SHT327733 SRE327733:SRP327733 TBA327733:TBL327733 TKW327733:TLH327733 TUS327733:TVD327733 UEO327733:UEZ327733 UOK327733:UOV327733 UYG327733:UYR327733 VIC327733:VIN327733 VRY327733:VSJ327733 WBU327733:WCF327733 WLQ327733:WMB327733 WVM327733:WVX327733 E393269:P393269 JA393269:JL393269 SW393269:TH393269 ACS393269:ADD393269 AMO393269:AMZ393269 AWK393269:AWV393269 BGG393269:BGR393269 BQC393269:BQN393269 BZY393269:CAJ393269 CJU393269:CKF393269 CTQ393269:CUB393269 DDM393269:DDX393269 DNI393269:DNT393269 DXE393269:DXP393269 EHA393269:EHL393269 EQW393269:ERH393269 FAS393269:FBD393269 FKO393269:FKZ393269 FUK393269:FUV393269 GEG393269:GER393269 GOC393269:GON393269 GXY393269:GYJ393269 HHU393269:HIF393269 HRQ393269:HSB393269 IBM393269:IBX393269 ILI393269:ILT393269 IVE393269:IVP393269 JFA393269:JFL393269 JOW393269:JPH393269 JYS393269:JZD393269 KIO393269:KIZ393269 KSK393269:KSV393269 LCG393269:LCR393269 LMC393269:LMN393269 LVY393269:LWJ393269 MFU393269:MGF393269 MPQ393269:MQB393269 MZM393269:MZX393269 NJI393269:NJT393269 NTE393269:NTP393269 ODA393269:ODL393269 OMW393269:ONH393269 OWS393269:OXD393269 PGO393269:PGZ393269 PQK393269:PQV393269 QAG393269:QAR393269 QKC393269:QKN393269 QTY393269:QUJ393269 RDU393269:REF393269 RNQ393269:ROB393269 RXM393269:RXX393269 SHI393269:SHT393269 SRE393269:SRP393269 TBA393269:TBL393269 TKW393269:TLH393269 TUS393269:TVD393269 UEO393269:UEZ393269 UOK393269:UOV393269 UYG393269:UYR393269 VIC393269:VIN393269 VRY393269:VSJ393269 WBU393269:WCF393269 WLQ393269:WMB393269 WVM393269:WVX393269 E458805:P458805 JA458805:JL458805 SW458805:TH458805 ACS458805:ADD458805 AMO458805:AMZ458805 AWK458805:AWV458805 BGG458805:BGR458805 BQC458805:BQN458805 BZY458805:CAJ458805 CJU458805:CKF458805 CTQ458805:CUB458805 DDM458805:DDX458805 DNI458805:DNT458805 DXE458805:DXP458805 EHA458805:EHL458805 EQW458805:ERH458805 FAS458805:FBD458805 FKO458805:FKZ458805 FUK458805:FUV458805 GEG458805:GER458805 GOC458805:GON458805 GXY458805:GYJ458805 HHU458805:HIF458805 HRQ458805:HSB458805 IBM458805:IBX458805 ILI458805:ILT458805 IVE458805:IVP458805 JFA458805:JFL458805 JOW458805:JPH458805 JYS458805:JZD458805 KIO458805:KIZ458805 KSK458805:KSV458805 LCG458805:LCR458805 LMC458805:LMN458805 LVY458805:LWJ458805 MFU458805:MGF458805 MPQ458805:MQB458805 MZM458805:MZX458805 NJI458805:NJT458805 NTE458805:NTP458805 ODA458805:ODL458805 OMW458805:ONH458805 OWS458805:OXD458805 PGO458805:PGZ458805 PQK458805:PQV458805 QAG458805:QAR458805 QKC458805:QKN458805 QTY458805:QUJ458805 RDU458805:REF458805 RNQ458805:ROB458805 RXM458805:RXX458805 SHI458805:SHT458805 SRE458805:SRP458805 TBA458805:TBL458805 TKW458805:TLH458805 TUS458805:TVD458805 UEO458805:UEZ458805 UOK458805:UOV458805 UYG458805:UYR458805 VIC458805:VIN458805 VRY458805:VSJ458805 WBU458805:WCF458805 WLQ458805:WMB458805 WVM458805:WVX458805 E524341:P524341 JA524341:JL524341 SW524341:TH524341 ACS524341:ADD524341 AMO524341:AMZ524341 AWK524341:AWV524341 BGG524341:BGR524341 BQC524341:BQN524341 BZY524341:CAJ524341 CJU524341:CKF524341 CTQ524341:CUB524341 DDM524341:DDX524341 DNI524341:DNT524341 DXE524341:DXP524341 EHA524341:EHL524341 EQW524341:ERH524341 FAS524341:FBD524341 FKO524341:FKZ524341 FUK524341:FUV524341 GEG524341:GER524341 GOC524341:GON524341 GXY524341:GYJ524341 HHU524341:HIF524341 HRQ524341:HSB524341 IBM524341:IBX524341 ILI524341:ILT524341 IVE524341:IVP524341 JFA524341:JFL524341 JOW524341:JPH524341 JYS524341:JZD524341 KIO524341:KIZ524341 KSK524341:KSV524341 LCG524341:LCR524341 LMC524341:LMN524341 LVY524341:LWJ524341 MFU524341:MGF524341 MPQ524341:MQB524341 MZM524341:MZX524341 NJI524341:NJT524341 NTE524341:NTP524341 ODA524341:ODL524341 OMW524341:ONH524341 OWS524341:OXD524341 PGO524341:PGZ524341 PQK524341:PQV524341 QAG524341:QAR524341 QKC524341:QKN524341 QTY524341:QUJ524341 RDU524341:REF524341 RNQ524341:ROB524341 RXM524341:RXX524341 SHI524341:SHT524341 SRE524341:SRP524341 TBA524341:TBL524341 TKW524341:TLH524341 TUS524341:TVD524341 UEO524341:UEZ524341 UOK524341:UOV524341 UYG524341:UYR524341 VIC524341:VIN524341 VRY524341:VSJ524341 WBU524341:WCF524341 WLQ524341:WMB524341 WVM524341:WVX524341 E589877:P589877 JA589877:JL589877 SW589877:TH589877 ACS589877:ADD589877 AMO589877:AMZ589877 AWK589877:AWV589877 BGG589877:BGR589877 BQC589877:BQN589877 BZY589877:CAJ589877 CJU589877:CKF589877 CTQ589877:CUB589877 DDM589877:DDX589877 DNI589877:DNT589877 DXE589877:DXP589877 EHA589877:EHL589877 EQW589877:ERH589877 FAS589877:FBD589877 FKO589877:FKZ589877 FUK589877:FUV589877 GEG589877:GER589877 GOC589877:GON589877 GXY589877:GYJ589877 HHU589877:HIF589877 HRQ589877:HSB589877 IBM589877:IBX589877 ILI589877:ILT589877 IVE589877:IVP589877 JFA589877:JFL589877 JOW589877:JPH589877 JYS589877:JZD589877 KIO589877:KIZ589877 KSK589877:KSV589877 LCG589877:LCR589877 LMC589877:LMN589877 LVY589877:LWJ589877 MFU589877:MGF589877 MPQ589877:MQB589877 MZM589877:MZX589877 NJI589877:NJT589877 NTE589877:NTP589877 ODA589877:ODL589877 OMW589877:ONH589877 OWS589877:OXD589877 PGO589877:PGZ589877 PQK589877:PQV589877 QAG589877:QAR589877 QKC589877:QKN589877 QTY589877:QUJ589877 RDU589877:REF589877 RNQ589877:ROB589877 RXM589877:RXX589877 SHI589877:SHT589877 SRE589877:SRP589877 TBA589877:TBL589877 TKW589877:TLH589877 TUS589877:TVD589877 UEO589877:UEZ589877 UOK589877:UOV589877 UYG589877:UYR589877 VIC589877:VIN589877 VRY589877:VSJ589877 WBU589877:WCF589877 WLQ589877:WMB589877 WVM589877:WVX589877 E655413:P655413 JA655413:JL655413 SW655413:TH655413 ACS655413:ADD655413 AMO655413:AMZ655413 AWK655413:AWV655413 BGG655413:BGR655413 BQC655413:BQN655413 BZY655413:CAJ655413 CJU655413:CKF655413 CTQ655413:CUB655413 DDM655413:DDX655413 DNI655413:DNT655413 DXE655413:DXP655413 EHA655413:EHL655413 EQW655413:ERH655413 FAS655413:FBD655413 FKO655413:FKZ655413 FUK655413:FUV655413 GEG655413:GER655413 GOC655413:GON655413 GXY655413:GYJ655413 HHU655413:HIF655413 HRQ655413:HSB655413 IBM655413:IBX655413 ILI655413:ILT655413 IVE655413:IVP655413 JFA655413:JFL655413 JOW655413:JPH655413 JYS655413:JZD655413 KIO655413:KIZ655413 KSK655413:KSV655413 LCG655413:LCR655413 LMC655413:LMN655413 LVY655413:LWJ655413 MFU655413:MGF655413 MPQ655413:MQB655413 MZM655413:MZX655413 NJI655413:NJT655413 NTE655413:NTP655413 ODA655413:ODL655413 OMW655413:ONH655413 OWS655413:OXD655413 PGO655413:PGZ655413 PQK655413:PQV655413 QAG655413:QAR655413 QKC655413:QKN655413 QTY655413:QUJ655413 RDU655413:REF655413 RNQ655413:ROB655413 RXM655413:RXX655413 SHI655413:SHT655413 SRE655413:SRP655413 TBA655413:TBL655413 TKW655413:TLH655413 TUS655413:TVD655413 UEO655413:UEZ655413 UOK655413:UOV655413 UYG655413:UYR655413 VIC655413:VIN655413 VRY655413:VSJ655413 WBU655413:WCF655413 WLQ655413:WMB655413 WVM655413:WVX655413 E720949:P720949 JA720949:JL720949 SW720949:TH720949 ACS720949:ADD720949 AMO720949:AMZ720949 AWK720949:AWV720949 BGG720949:BGR720949 BQC720949:BQN720949 BZY720949:CAJ720949 CJU720949:CKF720949 CTQ720949:CUB720949 DDM720949:DDX720949 DNI720949:DNT720949 DXE720949:DXP720949 EHA720949:EHL720949 EQW720949:ERH720949 FAS720949:FBD720949 FKO720949:FKZ720949 FUK720949:FUV720949 GEG720949:GER720949 GOC720949:GON720949 GXY720949:GYJ720949 HHU720949:HIF720949 HRQ720949:HSB720949 IBM720949:IBX720949 ILI720949:ILT720949 IVE720949:IVP720949 JFA720949:JFL720949 JOW720949:JPH720949 JYS720949:JZD720949 KIO720949:KIZ720949 KSK720949:KSV720949 LCG720949:LCR720949 LMC720949:LMN720949 LVY720949:LWJ720949 MFU720949:MGF720949 MPQ720949:MQB720949 MZM720949:MZX720949 NJI720949:NJT720949 NTE720949:NTP720949 ODA720949:ODL720949 OMW720949:ONH720949 OWS720949:OXD720949 PGO720949:PGZ720949 PQK720949:PQV720949 QAG720949:QAR720949 QKC720949:QKN720949 QTY720949:QUJ720949 RDU720949:REF720949 RNQ720949:ROB720949 RXM720949:RXX720949 SHI720949:SHT720949 SRE720949:SRP720949 TBA720949:TBL720949 TKW720949:TLH720949 TUS720949:TVD720949 UEO720949:UEZ720949 UOK720949:UOV720949 UYG720949:UYR720949 VIC720949:VIN720949 VRY720949:VSJ720949 WBU720949:WCF720949 WLQ720949:WMB720949 WVM720949:WVX720949 E786485:P786485 JA786485:JL786485 SW786485:TH786485 ACS786485:ADD786485 AMO786485:AMZ786485 AWK786485:AWV786485 BGG786485:BGR786485 BQC786485:BQN786485 BZY786485:CAJ786485 CJU786485:CKF786485 CTQ786485:CUB786485 DDM786485:DDX786485 DNI786485:DNT786485 DXE786485:DXP786485 EHA786485:EHL786485 EQW786485:ERH786485 FAS786485:FBD786485 FKO786485:FKZ786485 FUK786485:FUV786485 GEG786485:GER786485 GOC786485:GON786485 GXY786485:GYJ786485 HHU786485:HIF786485 HRQ786485:HSB786485 IBM786485:IBX786485 ILI786485:ILT786485 IVE786485:IVP786485 JFA786485:JFL786485 JOW786485:JPH786485 JYS786485:JZD786485 KIO786485:KIZ786485 KSK786485:KSV786485 LCG786485:LCR786485 LMC786485:LMN786485 LVY786485:LWJ786485 MFU786485:MGF786485 MPQ786485:MQB786485 MZM786485:MZX786485 NJI786485:NJT786485 NTE786485:NTP786485 ODA786485:ODL786485 OMW786485:ONH786485 OWS786485:OXD786485 PGO786485:PGZ786485 PQK786485:PQV786485 QAG786485:QAR786485 QKC786485:QKN786485 QTY786485:QUJ786485 RDU786485:REF786485 RNQ786485:ROB786485 RXM786485:RXX786485 SHI786485:SHT786485 SRE786485:SRP786485 TBA786485:TBL786485 TKW786485:TLH786485 TUS786485:TVD786485 UEO786485:UEZ786485 UOK786485:UOV786485 UYG786485:UYR786485 VIC786485:VIN786485 VRY786485:VSJ786485 WBU786485:WCF786485 WLQ786485:WMB786485 WVM786485:WVX786485 E852021:P852021 JA852021:JL852021 SW852021:TH852021 ACS852021:ADD852021 AMO852021:AMZ852021 AWK852021:AWV852021 BGG852021:BGR852021 BQC852021:BQN852021 BZY852021:CAJ852021 CJU852021:CKF852021 CTQ852021:CUB852021 DDM852021:DDX852021 DNI852021:DNT852021 DXE852021:DXP852021 EHA852021:EHL852021 EQW852021:ERH852021 FAS852021:FBD852021 FKO852021:FKZ852021 FUK852021:FUV852021 GEG852021:GER852021 GOC852021:GON852021 GXY852021:GYJ852021 HHU852021:HIF852021 HRQ852021:HSB852021 IBM852021:IBX852021 ILI852021:ILT852021 IVE852021:IVP852021 JFA852021:JFL852021 JOW852021:JPH852021 JYS852021:JZD852021 KIO852021:KIZ852021 KSK852021:KSV852021 LCG852021:LCR852021 LMC852021:LMN852021 LVY852021:LWJ852021 MFU852021:MGF852021 MPQ852021:MQB852021 MZM852021:MZX852021 NJI852021:NJT852021 NTE852021:NTP852021 ODA852021:ODL852021 OMW852021:ONH852021 OWS852021:OXD852021 PGO852021:PGZ852021 PQK852021:PQV852021 QAG852021:QAR852021 QKC852021:QKN852021 QTY852021:QUJ852021 RDU852021:REF852021 RNQ852021:ROB852021 RXM852021:RXX852021 SHI852021:SHT852021 SRE852021:SRP852021 TBA852021:TBL852021 TKW852021:TLH852021 TUS852021:TVD852021 UEO852021:UEZ852021 UOK852021:UOV852021 UYG852021:UYR852021 VIC852021:VIN852021 VRY852021:VSJ852021 WBU852021:WCF852021 WLQ852021:WMB852021 WVM852021:WVX852021 E917557:P917557 JA917557:JL917557 SW917557:TH917557 ACS917557:ADD917557 AMO917557:AMZ917557 AWK917557:AWV917557 BGG917557:BGR917557 BQC917557:BQN917557 BZY917557:CAJ917557 CJU917557:CKF917557 CTQ917557:CUB917557 DDM917557:DDX917557 DNI917557:DNT917557 DXE917557:DXP917557 EHA917557:EHL917557 EQW917557:ERH917557 FAS917557:FBD917557 FKO917557:FKZ917557 FUK917557:FUV917557 GEG917557:GER917557 GOC917557:GON917557 GXY917557:GYJ917557 HHU917557:HIF917557 HRQ917557:HSB917557 IBM917557:IBX917557 ILI917557:ILT917557 IVE917557:IVP917557 JFA917557:JFL917557 JOW917557:JPH917557 JYS917557:JZD917557 KIO917557:KIZ917557 KSK917557:KSV917557 LCG917557:LCR917557 LMC917557:LMN917557 LVY917557:LWJ917557 MFU917557:MGF917557 MPQ917557:MQB917557 MZM917557:MZX917557 NJI917557:NJT917557 NTE917557:NTP917557 ODA917557:ODL917557 OMW917557:ONH917557 OWS917557:OXD917557 PGO917557:PGZ917557 PQK917557:PQV917557 QAG917557:QAR917557 QKC917557:QKN917557 QTY917557:QUJ917557 RDU917557:REF917557 RNQ917557:ROB917557 RXM917557:RXX917557 SHI917557:SHT917557 SRE917557:SRP917557 TBA917557:TBL917557 TKW917557:TLH917557 TUS917557:TVD917557 UEO917557:UEZ917557 UOK917557:UOV917557 UYG917557:UYR917557 VIC917557:VIN917557 VRY917557:VSJ917557 WBU917557:WCF917557 WLQ917557:WMB917557 WVM917557:WVX917557 E983093:P983093 JA983093:JL983093 SW983093:TH983093 ACS983093:ADD983093 AMO983093:AMZ983093 AWK983093:AWV983093 BGG983093:BGR983093 BQC983093:BQN983093 BZY983093:CAJ983093 CJU983093:CKF983093 CTQ983093:CUB983093 DDM983093:DDX983093 DNI983093:DNT983093 DXE983093:DXP983093 EHA983093:EHL983093 EQW983093:ERH983093 FAS983093:FBD983093 FKO983093:FKZ983093 FUK983093:FUV983093 GEG983093:GER983093 GOC983093:GON983093 GXY983093:GYJ983093 HHU983093:HIF983093 HRQ983093:HSB983093 IBM983093:IBX983093 ILI983093:ILT983093 IVE983093:IVP983093 JFA983093:JFL983093 JOW983093:JPH983093 JYS983093:JZD983093 KIO983093:KIZ983093 KSK983093:KSV983093 LCG983093:LCR983093 LMC983093:LMN983093 LVY983093:LWJ983093 MFU983093:MGF983093 MPQ983093:MQB983093 MZM983093:MZX983093 NJI983093:NJT983093 NTE983093:NTP983093 ODA983093:ODL983093 OMW983093:ONH983093 OWS983093:OXD983093 PGO983093:PGZ983093 PQK983093:PQV983093 QAG983093:QAR983093 QKC983093:QKN983093 QTY983093:QUJ983093 RDU983093:REF983093 RNQ983093:ROB983093 RXM983093:RXX983093 SHI983093:SHT983093 SRE983093:SRP983093 TBA983093:TBL983093 TKW983093:TLH983093 TUS983093:TVD983093 UEO983093:UEZ983093 UOK983093:UOV983093 UYG983093:UYR983093 VIC983093:VIN983093 VRY983093:VSJ983093 WBU983093:WCF983093 WLQ983093:WMB983093 WVM983093:WVX983093" xr:uid="{00000000-0002-0000-0100-000003000000}">
      <formula1>$T$53:$V$53</formula1>
    </dataValidation>
    <dataValidation type="list" allowBlank="1" showInputMessage="1" showErrorMessage="1" sqref="JA54:JL54 SW54:TH54 ACS54:ADD54 AMO54:AMZ54 AWK54:AWV54 BGG54:BGR54 BQC54:BQN54 BZY54:CAJ54 CJU54:CKF54 CTQ54:CUB54 DDM54:DDX54 DNI54:DNT54 DXE54:DXP54 EHA54:EHL54 EQW54:ERH54 FAS54:FBD54 FKO54:FKZ54 FUK54:FUV54 GEG54:GER54 GOC54:GON54 GXY54:GYJ54 HHU54:HIF54 HRQ54:HSB54 IBM54:IBX54 ILI54:ILT54 IVE54:IVP54 JFA54:JFL54 JOW54:JPH54 JYS54:JZD54 KIO54:KIZ54 KSK54:KSV54 LCG54:LCR54 LMC54:LMN54 LVY54:LWJ54 MFU54:MGF54 MPQ54:MQB54 MZM54:MZX54 NJI54:NJT54 NTE54:NTP54 ODA54:ODL54 OMW54:ONH54 OWS54:OXD54 PGO54:PGZ54 PQK54:PQV54 QAG54:QAR54 QKC54:QKN54 QTY54:QUJ54 RDU54:REF54 RNQ54:ROB54 RXM54:RXX54 SHI54:SHT54 SRE54:SRP54 TBA54:TBL54 TKW54:TLH54 TUS54:TVD54 UEO54:UEZ54 UOK54:UOV54 UYG54:UYR54 VIC54:VIN54 VRY54:VSJ54 WBU54:WCF54 WLQ54:WMB54 WVM54:WVX54 E65590:P65590 JA65590:JL65590 SW65590:TH65590 ACS65590:ADD65590 AMO65590:AMZ65590 AWK65590:AWV65590 BGG65590:BGR65590 BQC65590:BQN65590 BZY65590:CAJ65590 CJU65590:CKF65590 CTQ65590:CUB65590 DDM65590:DDX65590 DNI65590:DNT65590 DXE65590:DXP65590 EHA65590:EHL65590 EQW65590:ERH65590 FAS65590:FBD65590 FKO65590:FKZ65590 FUK65590:FUV65590 GEG65590:GER65590 GOC65590:GON65590 GXY65590:GYJ65590 HHU65590:HIF65590 HRQ65590:HSB65590 IBM65590:IBX65590 ILI65590:ILT65590 IVE65590:IVP65590 JFA65590:JFL65590 JOW65590:JPH65590 JYS65590:JZD65590 KIO65590:KIZ65590 KSK65590:KSV65590 LCG65590:LCR65590 LMC65590:LMN65590 LVY65590:LWJ65590 MFU65590:MGF65590 MPQ65590:MQB65590 MZM65590:MZX65590 NJI65590:NJT65590 NTE65590:NTP65590 ODA65590:ODL65590 OMW65590:ONH65590 OWS65590:OXD65590 PGO65590:PGZ65590 PQK65590:PQV65590 QAG65590:QAR65590 QKC65590:QKN65590 QTY65590:QUJ65590 RDU65590:REF65590 RNQ65590:ROB65590 RXM65590:RXX65590 SHI65590:SHT65590 SRE65590:SRP65590 TBA65590:TBL65590 TKW65590:TLH65590 TUS65590:TVD65590 UEO65590:UEZ65590 UOK65590:UOV65590 UYG65590:UYR65590 VIC65590:VIN65590 VRY65590:VSJ65590 WBU65590:WCF65590 WLQ65590:WMB65590 WVM65590:WVX65590 E131126:P131126 JA131126:JL131126 SW131126:TH131126 ACS131126:ADD131126 AMO131126:AMZ131126 AWK131126:AWV131126 BGG131126:BGR131126 BQC131126:BQN131126 BZY131126:CAJ131126 CJU131126:CKF131126 CTQ131126:CUB131126 DDM131126:DDX131126 DNI131126:DNT131126 DXE131126:DXP131126 EHA131126:EHL131126 EQW131126:ERH131126 FAS131126:FBD131126 FKO131126:FKZ131126 FUK131126:FUV131126 GEG131126:GER131126 GOC131126:GON131126 GXY131126:GYJ131126 HHU131126:HIF131126 HRQ131126:HSB131126 IBM131126:IBX131126 ILI131126:ILT131126 IVE131126:IVP131126 JFA131126:JFL131126 JOW131126:JPH131126 JYS131126:JZD131126 KIO131126:KIZ131126 KSK131126:KSV131126 LCG131126:LCR131126 LMC131126:LMN131126 LVY131126:LWJ131126 MFU131126:MGF131126 MPQ131126:MQB131126 MZM131126:MZX131126 NJI131126:NJT131126 NTE131126:NTP131126 ODA131126:ODL131126 OMW131126:ONH131126 OWS131126:OXD131126 PGO131126:PGZ131126 PQK131126:PQV131126 QAG131126:QAR131126 QKC131126:QKN131126 QTY131126:QUJ131126 RDU131126:REF131126 RNQ131126:ROB131126 RXM131126:RXX131126 SHI131126:SHT131126 SRE131126:SRP131126 TBA131126:TBL131126 TKW131126:TLH131126 TUS131126:TVD131126 UEO131126:UEZ131126 UOK131126:UOV131126 UYG131126:UYR131126 VIC131126:VIN131126 VRY131126:VSJ131126 WBU131126:WCF131126 WLQ131126:WMB131126 WVM131126:WVX131126 E196662:P196662 JA196662:JL196662 SW196662:TH196662 ACS196662:ADD196662 AMO196662:AMZ196662 AWK196662:AWV196662 BGG196662:BGR196662 BQC196662:BQN196662 BZY196662:CAJ196662 CJU196662:CKF196662 CTQ196662:CUB196662 DDM196662:DDX196662 DNI196662:DNT196662 DXE196662:DXP196662 EHA196662:EHL196662 EQW196662:ERH196662 FAS196662:FBD196662 FKO196662:FKZ196662 FUK196662:FUV196662 GEG196662:GER196662 GOC196662:GON196662 GXY196662:GYJ196662 HHU196662:HIF196662 HRQ196662:HSB196662 IBM196662:IBX196662 ILI196662:ILT196662 IVE196662:IVP196662 JFA196662:JFL196662 JOW196662:JPH196662 JYS196662:JZD196662 KIO196662:KIZ196662 KSK196662:KSV196662 LCG196662:LCR196662 LMC196662:LMN196662 LVY196662:LWJ196662 MFU196662:MGF196662 MPQ196662:MQB196662 MZM196662:MZX196662 NJI196662:NJT196662 NTE196662:NTP196662 ODA196662:ODL196662 OMW196662:ONH196662 OWS196662:OXD196662 PGO196662:PGZ196662 PQK196662:PQV196662 QAG196662:QAR196662 QKC196662:QKN196662 QTY196662:QUJ196662 RDU196662:REF196662 RNQ196662:ROB196662 RXM196662:RXX196662 SHI196662:SHT196662 SRE196662:SRP196662 TBA196662:TBL196662 TKW196662:TLH196662 TUS196662:TVD196662 UEO196662:UEZ196662 UOK196662:UOV196662 UYG196662:UYR196662 VIC196662:VIN196662 VRY196662:VSJ196662 WBU196662:WCF196662 WLQ196662:WMB196662 WVM196662:WVX196662 E262198:P262198 JA262198:JL262198 SW262198:TH262198 ACS262198:ADD262198 AMO262198:AMZ262198 AWK262198:AWV262198 BGG262198:BGR262198 BQC262198:BQN262198 BZY262198:CAJ262198 CJU262198:CKF262198 CTQ262198:CUB262198 DDM262198:DDX262198 DNI262198:DNT262198 DXE262198:DXP262198 EHA262198:EHL262198 EQW262198:ERH262198 FAS262198:FBD262198 FKO262198:FKZ262198 FUK262198:FUV262198 GEG262198:GER262198 GOC262198:GON262198 GXY262198:GYJ262198 HHU262198:HIF262198 HRQ262198:HSB262198 IBM262198:IBX262198 ILI262198:ILT262198 IVE262198:IVP262198 JFA262198:JFL262198 JOW262198:JPH262198 JYS262198:JZD262198 KIO262198:KIZ262198 KSK262198:KSV262198 LCG262198:LCR262198 LMC262198:LMN262198 LVY262198:LWJ262198 MFU262198:MGF262198 MPQ262198:MQB262198 MZM262198:MZX262198 NJI262198:NJT262198 NTE262198:NTP262198 ODA262198:ODL262198 OMW262198:ONH262198 OWS262198:OXD262198 PGO262198:PGZ262198 PQK262198:PQV262198 QAG262198:QAR262198 QKC262198:QKN262198 QTY262198:QUJ262198 RDU262198:REF262198 RNQ262198:ROB262198 RXM262198:RXX262198 SHI262198:SHT262198 SRE262198:SRP262198 TBA262198:TBL262198 TKW262198:TLH262198 TUS262198:TVD262198 UEO262198:UEZ262198 UOK262198:UOV262198 UYG262198:UYR262198 VIC262198:VIN262198 VRY262198:VSJ262198 WBU262198:WCF262198 WLQ262198:WMB262198 WVM262198:WVX262198 E327734:P327734 JA327734:JL327734 SW327734:TH327734 ACS327734:ADD327734 AMO327734:AMZ327734 AWK327734:AWV327734 BGG327734:BGR327734 BQC327734:BQN327734 BZY327734:CAJ327734 CJU327734:CKF327734 CTQ327734:CUB327734 DDM327734:DDX327734 DNI327734:DNT327734 DXE327734:DXP327734 EHA327734:EHL327734 EQW327734:ERH327734 FAS327734:FBD327734 FKO327734:FKZ327734 FUK327734:FUV327734 GEG327734:GER327734 GOC327734:GON327734 GXY327734:GYJ327734 HHU327734:HIF327734 HRQ327734:HSB327734 IBM327734:IBX327734 ILI327734:ILT327734 IVE327734:IVP327734 JFA327734:JFL327734 JOW327734:JPH327734 JYS327734:JZD327734 KIO327734:KIZ327734 KSK327734:KSV327734 LCG327734:LCR327734 LMC327734:LMN327734 LVY327734:LWJ327734 MFU327734:MGF327734 MPQ327734:MQB327734 MZM327734:MZX327734 NJI327734:NJT327734 NTE327734:NTP327734 ODA327734:ODL327734 OMW327734:ONH327734 OWS327734:OXD327734 PGO327734:PGZ327734 PQK327734:PQV327734 QAG327734:QAR327734 QKC327734:QKN327734 QTY327734:QUJ327734 RDU327734:REF327734 RNQ327734:ROB327734 RXM327734:RXX327734 SHI327734:SHT327734 SRE327734:SRP327734 TBA327734:TBL327734 TKW327734:TLH327734 TUS327734:TVD327734 UEO327734:UEZ327734 UOK327734:UOV327734 UYG327734:UYR327734 VIC327734:VIN327734 VRY327734:VSJ327734 WBU327734:WCF327734 WLQ327734:WMB327734 WVM327734:WVX327734 E393270:P393270 JA393270:JL393270 SW393270:TH393270 ACS393270:ADD393270 AMO393270:AMZ393270 AWK393270:AWV393270 BGG393270:BGR393270 BQC393270:BQN393270 BZY393270:CAJ393270 CJU393270:CKF393270 CTQ393270:CUB393270 DDM393270:DDX393270 DNI393270:DNT393270 DXE393270:DXP393270 EHA393270:EHL393270 EQW393270:ERH393270 FAS393270:FBD393270 FKO393270:FKZ393270 FUK393270:FUV393270 GEG393270:GER393270 GOC393270:GON393270 GXY393270:GYJ393270 HHU393270:HIF393270 HRQ393270:HSB393270 IBM393270:IBX393270 ILI393270:ILT393270 IVE393270:IVP393270 JFA393270:JFL393270 JOW393270:JPH393270 JYS393270:JZD393270 KIO393270:KIZ393270 KSK393270:KSV393270 LCG393270:LCR393270 LMC393270:LMN393270 LVY393270:LWJ393270 MFU393270:MGF393270 MPQ393270:MQB393270 MZM393270:MZX393270 NJI393270:NJT393270 NTE393270:NTP393270 ODA393270:ODL393270 OMW393270:ONH393270 OWS393270:OXD393270 PGO393270:PGZ393270 PQK393270:PQV393270 QAG393270:QAR393270 QKC393270:QKN393270 QTY393270:QUJ393270 RDU393270:REF393270 RNQ393270:ROB393270 RXM393270:RXX393270 SHI393270:SHT393270 SRE393270:SRP393270 TBA393270:TBL393270 TKW393270:TLH393270 TUS393270:TVD393270 UEO393270:UEZ393270 UOK393270:UOV393270 UYG393270:UYR393270 VIC393270:VIN393270 VRY393270:VSJ393270 WBU393270:WCF393270 WLQ393270:WMB393270 WVM393270:WVX393270 E458806:P458806 JA458806:JL458806 SW458806:TH458806 ACS458806:ADD458806 AMO458806:AMZ458806 AWK458806:AWV458806 BGG458806:BGR458806 BQC458806:BQN458806 BZY458806:CAJ458806 CJU458806:CKF458806 CTQ458806:CUB458806 DDM458806:DDX458806 DNI458806:DNT458806 DXE458806:DXP458806 EHA458806:EHL458806 EQW458806:ERH458806 FAS458806:FBD458806 FKO458806:FKZ458806 FUK458806:FUV458806 GEG458806:GER458806 GOC458806:GON458806 GXY458806:GYJ458806 HHU458806:HIF458806 HRQ458806:HSB458806 IBM458806:IBX458806 ILI458806:ILT458806 IVE458806:IVP458806 JFA458806:JFL458806 JOW458806:JPH458806 JYS458806:JZD458806 KIO458806:KIZ458806 KSK458806:KSV458806 LCG458806:LCR458806 LMC458806:LMN458806 LVY458806:LWJ458806 MFU458806:MGF458806 MPQ458806:MQB458806 MZM458806:MZX458806 NJI458806:NJT458806 NTE458806:NTP458806 ODA458806:ODL458806 OMW458806:ONH458806 OWS458806:OXD458806 PGO458806:PGZ458806 PQK458806:PQV458806 QAG458806:QAR458806 QKC458806:QKN458806 QTY458806:QUJ458806 RDU458806:REF458806 RNQ458806:ROB458806 RXM458806:RXX458806 SHI458806:SHT458806 SRE458806:SRP458806 TBA458806:TBL458806 TKW458806:TLH458806 TUS458806:TVD458806 UEO458806:UEZ458806 UOK458806:UOV458806 UYG458806:UYR458806 VIC458806:VIN458806 VRY458806:VSJ458806 WBU458806:WCF458806 WLQ458806:WMB458806 WVM458806:WVX458806 E524342:P524342 JA524342:JL524342 SW524342:TH524342 ACS524342:ADD524342 AMO524342:AMZ524342 AWK524342:AWV524342 BGG524342:BGR524342 BQC524342:BQN524342 BZY524342:CAJ524342 CJU524342:CKF524342 CTQ524342:CUB524342 DDM524342:DDX524342 DNI524342:DNT524342 DXE524342:DXP524342 EHA524342:EHL524342 EQW524342:ERH524342 FAS524342:FBD524342 FKO524342:FKZ524342 FUK524342:FUV524342 GEG524342:GER524342 GOC524342:GON524342 GXY524342:GYJ524342 HHU524342:HIF524342 HRQ524342:HSB524342 IBM524342:IBX524342 ILI524342:ILT524342 IVE524342:IVP524342 JFA524342:JFL524342 JOW524342:JPH524342 JYS524342:JZD524342 KIO524342:KIZ524342 KSK524342:KSV524342 LCG524342:LCR524342 LMC524342:LMN524342 LVY524342:LWJ524342 MFU524342:MGF524342 MPQ524342:MQB524342 MZM524342:MZX524342 NJI524342:NJT524342 NTE524342:NTP524342 ODA524342:ODL524342 OMW524342:ONH524342 OWS524342:OXD524342 PGO524342:PGZ524342 PQK524342:PQV524342 QAG524342:QAR524342 QKC524342:QKN524342 QTY524342:QUJ524342 RDU524342:REF524342 RNQ524342:ROB524342 RXM524342:RXX524342 SHI524342:SHT524342 SRE524342:SRP524342 TBA524342:TBL524342 TKW524342:TLH524342 TUS524342:TVD524342 UEO524342:UEZ524342 UOK524342:UOV524342 UYG524342:UYR524342 VIC524342:VIN524342 VRY524342:VSJ524342 WBU524342:WCF524342 WLQ524342:WMB524342 WVM524342:WVX524342 E589878:P589878 JA589878:JL589878 SW589878:TH589878 ACS589878:ADD589878 AMO589878:AMZ589878 AWK589878:AWV589878 BGG589878:BGR589878 BQC589878:BQN589878 BZY589878:CAJ589878 CJU589878:CKF589878 CTQ589878:CUB589878 DDM589878:DDX589878 DNI589878:DNT589878 DXE589878:DXP589878 EHA589878:EHL589878 EQW589878:ERH589878 FAS589878:FBD589878 FKO589878:FKZ589878 FUK589878:FUV589878 GEG589878:GER589878 GOC589878:GON589878 GXY589878:GYJ589878 HHU589878:HIF589878 HRQ589878:HSB589878 IBM589878:IBX589878 ILI589878:ILT589878 IVE589878:IVP589878 JFA589878:JFL589878 JOW589878:JPH589878 JYS589878:JZD589878 KIO589878:KIZ589878 KSK589878:KSV589878 LCG589878:LCR589878 LMC589878:LMN589878 LVY589878:LWJ589878 MFU589878:MGF589878 MPQ589878:MQB589878 MZM589878:MZX589878 NJI589878:NJT589878 NTE589878:NTP589878 ODA589878:ODL589878 OMW589878:ONH589878 OWS589878:OXD589878 PGO589878:PGZ589878 PQK589878:PQV589878 QAG589878:QAR589878 QKC589878:QKN589878 QTY589878:QUJ589878 RDU589878:REF589878 RNQ589878:ROB589878 RXM589878:RXX589878 SHI589878:SHT589878 SRE589878:SRP589878 TBA589878:TBL589878 TKW589878:TLH589878 TUS589878:TVD589878 UEO589878:UEZ589878 UOK589878:UOV589878 UYG589878:UYR589878 VIC589878:VIN589878 VRY589878:VSJ589878 WBU589878:WCF589878 WLQ589878:WMB589878 WVM589878:WVX589878 E655414:P655414 JA655414:JL655414 SW655414:TH655414 ACS655414:ADD655414 AMO655414:AMZ655414 AWK655414:AWV655414 BGG655414:BGR655414 BQC655414:BQN655414 BZY655414:CAJ655414 CJU655414:CKF655414 CTQ655414:CUB655414 DDM655414:DDX655414 DNI655414:DNT655414 DXE655414:DXP655414 EHA655414:EHL655414 EQW655414:ERH655414 FAS655414:FBD655414 FKO655414:FKZ655414 FUK655414:FUV655414 GEG655414:GER655414 GOC655414:GON655414 GXY655414:GYJ655414 HHU655414:HIF655414 HRQ655414:HSB655414 IBM655414:IBX655414 ILI655414:ILT655414 IVE655414:IVP655414 JFA655414:JFL655414 JOW655414:JPH655414 JYS655414:JZD655414 KIO655414:KIZ655414 KSK655414:KSV655414 LCG655414:LCR655414 LMC655414:LMN655414 LVY655414:LWJ655414 MFU655414:MGF655414 MPQ655414:MQB655414 MZM655414:MZX655414 NJI655414:NJT655414 NTE655414:NTP655414 ODA655414:ODL655414 OMW655414:ONH655414 OWS655414:OXD655414 PGO655414:PGZ655414 PQK655414:PQV655414 QAG655414:QAR655414 QKC655414:QKN655414 QTY655414:QUJ655414 RDU655414:REF655414 RNQ655414:ROB655414 RXM655414:RXX655414 SHI655414:SHT655414 SRE655414:SRP655414 TBA655414:TBL655414 TKW655414:TLH655414 TUS655414:TVD655414 UEO655414:UEZ655414 UOK655414:UOV655414 UYG655414:UYR655414 VIC655414:VIN655414 VRY655414:VSJ655414 WBU655414:WCF655414 WLQ655414:WMB655414 WVM655414:WVX655414 E720950:P720950 JA720950:JL720950 SW720950:TH720950 ACS720950:ADD720950 AMO720950:AMZ720950 AWK720950:AWV720950 BGG720950:BGR720950 BQC720950:BQN720950 BZY720950:CAJ720950 CJU720950:CKF720950 CTQ720950:CUB720950 DDM720950:DDX720950 DNI720950:DNT720950 DXE720950:DXP720950 EHA720950:EHL720950 EQW720950:ERH720950 FAS720950:FBD720950 FKO720950:FKZ720950 FUK720950:FUV720950 GEG720950:GER720950 GOC720950:GON720950 GXY720950:GYJ720950 HHU720950:HIF720950 HRQ720950:HSB720950 IBM720950:IBX720950 ILI720950:ILT720950 IVE720950:IVP720950 JFA720950:JFL720950 JOW720950:JPH720950 JYS720950:JZD720950 KIO720950:KIZ720950 KSK720950:KSV720950 LCG720950:LCR720950 LMC720950:LMN720950 LVY720950:LWJ720950 MFU720950:MGF720950 MPQ720950:MQB720950 MZM720950:MZX720950 NJI720950:NJT720950 NTE720950:NTP720950 ODA720950:ODL720950 OMW720950:ONH720950 OWS720950:OXD720950 PGO720950:PGZ720950 PQK720950:PQV720950 QAG720950:QAR720950 QKC720950:QKN720950 QTY720950:QUJ720950 RDU720950:REF720950 RNQ720950:ROB720950 RXM720950:RXX720950 SHI720950:SHT720950 SRE720950:SRP720950 TBA720950:TBL720950 TKW720950:TLH720950 TUS720950:TVD720950 UEO720950:UEZ720950 UOK720950:UOV720950 UYG720950:UYR720950 VIC720950:VIN720950 VRY720950:VSJ720950 WBU720950:WCF720950 WLQ720950:WMB720950 WVM720950:WVX720950 E786486:P786486 JA786486:JL786486 SW786486:TH786486 ACS786486:ADD786486 AMO786486:AMZ786486 AWK786486:AWV786486 BGG786486:BGR786486 BQC786486:BQN786486 BZY786486:CAJ786486 CJU786486:CKF786486 CTQ786486:CUB786486 DDM786486:DDX786486 DNI786486:DNT786486 DXE786486:DXP786486 EHA786486:EHL786486 EQW786486:ERH786486 FAS786486:FBD786486 FKO786486:FKZ786486 FUK786486:FUV786486 GEG786486:GER786486 GOC786486:GON786486 GXY786486:GYJ786486 HHU786486:HIF786486 HRQ786486:HSB786486 IBM786486:IBX786486 ILI786486:ILT786486 IVE786486:IVP786486 JFA786486:JFL786486 JOW786486:JPH786486 JYS786486:JZD786486 KIO786486:KIZ786486 KSK786486:KSV786486 LCG786486:LCR786486 LMC786486:LMN786486 LVY786486:LWJ786486 MFU786486:MGF786486 MPQ786486:MQB786486 MZM786486:MZX786486 NJI786486:NJT786486 NTE786486:NTP786486 ODA786486:ODL786486 OMW786486:ONH786486 OWS786486:OXD786486 PGO786486:PGZ786486 PQK786486:PQV786486 QAG786486:QAR786486 QKC786486:QKN786486 QTY786486:QUJ786486 RDU786486:REF786486 RNQ786486:ROB786486 RXM786486:RXX786486 SHI786486:SHT786486 SRE786486:SRP786486 TBA786486:TBL786486 TKW786486:TLH786486 TUS786486:TVD786486 UEO786486:UEZ786486 UOK786486:UOV786486 UYG786486:UYR786486 VIC786486:VIN786486 VRY786486:VSJ786486 WBU786486:WCF786486 WLQ786486:WMB786486 WVM786486:WVX786486 E852022:P852022 JA852022:JL852022 SW852022:TH852022 ACS852022:ADD852022 AMO852022:AMZ852022 AWK852022:AWV852022 BGG852022:BGR852022 BQC852022:BQN852022 BZY852022:CAJ852022 CJU852022:CKF852022 CTQ852022:CUB852022 DDM852022:DDX852022 DNI852022:DNT852022 DXE852022:DXP852022 EHA852022:EHL852022 EQW852022:ERH852022 FAS852022:FBD852022 FKO852022:FKZ852022 FUK852022:FUV852022 GEG852022:GER852022 GOC852022:GON852022 GXY852022:GYJ852022 HHU852022:HIF852022 HRQ852022:HSB852022 IBM852022:IBX852022 ILI852022:ILT852022 IVE852022:IVP852022 JFA852022:JFL852022 JOW852022:JPH852022 JYS852022:JZD852022 KIO852022:KIZ852022 KSK852022:KSV852022 LCG852022:LCR852022 LMC852022:LMN852022 LVY852022:LWJ852022 MFU852022:MGF852022 MPQ852022:MQB852022 MZM852022:MZX852022 NJI852022:NJT852022 NTE852022:NTP852022 ODA852022:ODL852022 OMW852022:ONH852022 OWS852022:OXD852022 PGO852022:PGZ852022 PQK852022:PQV852022 QAG852022:QAR852022 QKC852022:QKN852022 QTY852022:QUJ852022 RDU852022:REF852022 RNQ852022:ROB852022 RXM852022:RXX852022 SHI852022:SHT852022 SRE852022:SRP852022 TBA852022:TBL852022 TKW852022:TLH852022 TUS852022:TVD852022 UEO852022:UEZ852022 UOK852022:UOV852022 UYG852022:UYR852022 VIC852022:VIN852022 VRY852022:VSJ852022 WBU852022:WCF852022 WLQ852022:WMB852022 WVM852022:WVX852022 E917558:P917558 JA917558:JL917558 SW917558:TH917558 ACS917558:ADD917558 AMO917558:AMZ917558 AWK917558:AWV917558 BGG917558:BGR917558 BQC917558:BQN917558 BZY917558:CAJ917558 CJU917558:CKF917558 CTQ917558:CUB917558 DDM917558:DDX917558 DNI917558:DNT917558 DXE917558:DXP917558 EHA917558:EHL917558 EQW917558:ERH917558 FAS917558:FBD917558 FKO917558:FKZ917558 FUK917558:FUV917558 GEG917558:GER917558 GOC917558:GON917558 GXY917558:GYJ917558 HHU917558:HIF917558 HRQ917558:HSB917558 IBM917558:IBX917558 ILI917558:ILT917558 IVE917558:IVP917558 JFA917558:JFL917558 JOW917558:JPH917558 JYS917558:JZD917558 KIO917558:KIZ917558 KSK917558:KSV917558 LCG917558:LCR917558 LMC917558:LMN917558 LVY917558:LWJ917558 MFU917558:MGF917558 MPQ917558:MQB917558 MZM917558:MZX917558 NJI917558:NJT917558 NTE917558:NTP917558 ODA917558:ODL917558 OMW917558:ONH917558 OWS917558:OXD917558 PGO917558:PGZ917558 PQK917558:PQV917558 QAG917558:QAR917558 QKC917558:QKN917558 QTY917558:QUJ917558 RDU917558:REF917558 RNQ917558:ROB917558 RXM917558:RXX917558 SHI917558:SHT917558 SRE917558:SRP917558 TBA917558:TBL917558 TKW917558:TLH917558 TUS917558:TVD917558 UEO917558:UEZ917558 UOK917558:UOV917558 UYG917558:UYR917558 VIC917558:VIN917558 VRY917558:VSJ917558 WBU917558:WCF917558 WLQ917558:WMB917558 WVM917558:WVX917558 E983094:P983094 JA983094:JL983094 SW983094:TH983094 ACS983094:ADD983094 AMO983094:AMZ983094 AWK983094:AWV983094 BGG983094:BGR983094 BQC983094:BQN983094 BZY983094:CAJ983094 CJU983094:CKF983094 CTQ983094:CUB983094 DDM983094:DDX983094 DNI983094:DNT983094 DXE983094:DXP983094 EHA983094:EHL983094 EQW983094:ERH983094 FAS983094:FBD983094 FKO983094:FKZ983094 FUK983094:FUV983094 GEG983094:GER983094 GOC983094:GON983094 GXY983094:GYJ983094 HHU983094:HIF983094 HRQ983094:HSB983094 IBM983094:IBX983094 ILI983094:ILT983094 IVE983094:IVP983094 JFA983094:JFL983094 JOW983094:JPH983094 JYS983094:JZD983094 KIO983094:KIZ983094 KSK983094:KSV983094 LCG983094:LCR983094 LMC983094:LMN983094 LVY983094:LWJ983094 MFU983094:MGF983094 MPQ983094:MQB983094 MZM983094:MZX983094 NJI983094:NJT983094 NTE983094:NTP983094 ODA983094:ODL983094 OMW983094:ONH983094 OWS983094:OXD983094 PGO983094:PGZ983094 PQK983094:PQV983094 QAG983094:QAR983094 QKC983094:QKN983094 QTY983094:QUJ983094 RDU983094:REF983094 RNQ983094:ROB983094 RXM983094:RXX983094 SHI983094:SHT983094 SRE983094:SRP983094 TBA983094:TBL983094 TKW983094:TLH983094 TUS983094:TVD983094 UEO983094:UEZ983094 UOK983094:UOV983094 UYG983094:UYR983094 VIC983094:VIN983094 VRY983094:VSJ983094 WBU983094:WCF983094 WLQ983094:WMB983094 WVM983094:WVX983094" xr:uid="{00000000-0002-0000-0100-000004000000}">
      <formula1>$T$54:$V$54</formula1>
    </dataValidation>
    <dataValidation type="list" allowBlank="1" showInputMessage="1" showErrorMessage="1" sqref="JA55:JL55 SW55:TH55 ACS55:ADD55 AMO55:AMZ55 AWK55:AWV55 BGG55:BGR55 BQC55:BQN55 BZY55:CAJ55 CJU55:CKF55 CTQ55:CUB55 DDM55:DDX55 DNI55:DNT55 DXE55:DXP55 EHA55:EHL55 EQW55:ERH55 FAS55:FBD55 FKO55:FKZ55 FUK55:FUV55 GEG55:GER55 GOC55:GON55 GXY55:GYJ55 HHU55:HIF55 HRQ55:HSB55 IBM55:IBX55 ILI55:ILT55 IVE55:IVP55 JFA55:JFL55 JOW55:JPH55 JYS55:JZD55 KIO55:KIZ55 KSK55:KSV55 LCG55:LCR55 LMC55:LMN55 LVY55:LWJ55 MFU55:MGF55 MPQ55:MQB55 MZM55:MZX55 NJI55:NJT55 NTE55:NTP55 ODA55:ODL55 OMW55:ONH55 OWS55:OXD55 PGO55:PGZ55 PQK55:PQV55 QAG55:QAR55 QKC55:QKN55 QTY55:QUJ55 RDU55:REF55 RNQ55:ROB55 RXM55:RXX55 SHI55:SHT55 SRE55:SRP55 TBA55:TBL55 TKW55:TLH55 TUS55:TVD55 UEO55:UEZ55 UOK55:UOV55 UYG55:UYR55 VIC55:VIN55 VRY55:VSJ55 WBU55:WCF55 WLQ55:WMB55 WVM55:WVX55 E65591:P65591 JA65591:JL65591 SW65591:TH65591 ACS65591:ADD65591 AMO65591:AMZ65591 AWK65591:AWV65591 BGG65591:BGR65591 BQC65591:BQN65591 BZY65591:CAJ65591 CJU65591:CKF65591 CTQ65591:CUB65591 DDM65591:DDX65591 DNI65591:DNT65591 DXE65591:DXP65591 EHA65591:EHL65591 EQW65591:ERH65591 FAS65591:FBD65591 FKO65591:FKZ65591 FUK65591:FUV65591 GEG65591:GER65591 GOC65591:GON65591 GXY65591:GYJ65591 HHU65591:HIF65591 HRQ65591:HSB65591 IBM65591:IBX65591 ILI65591:ILT65591 IVE65591:IVP65591 JFA65591:JFL65591 JOW65591:JPH65591 JYS65591:JZD65591 KIO65591:KIZ65591 KSK65591:KSV65591 LCG65591:LCR65591 LMC65591:LMN65591 LVY65591:LWJ65591 MFU65591:MGF65591 MPQ65591:MQB65591 MZM65591:MZX65591 NJI65591:NJT65591 NTE65591:NTP65591 ODA65591:ODL65591 OMW65591:ONH65591 OWS65591:OXD65591 PGO65591:PGZ65591 PQK65591:PQV65591 QAG65591:QAR65591 QKC65591:QKN65591 QTY65591:QUJ65591 RDU65591:REF65591 RNQ65591:ROB65591 RXM65591:RXX65591 SHI65591:SHT65591 SRE65591:SRP65591 TBA65591:TBL65591 TKW65591:TLH65591 TUS65591:TVD65591 UEO65591:UEZ65591 UOK65591:UOV65591 UYG65591:UYR65591 VIC65591:VIN65591 VRY65591:VSJ65591 WBU65591:WCF65591 WLQ65591:WMB65591 WVM65591:WVX65591 E131127:P131127 JA131127:JL131127 SW131127:TH131127 ACS131127:ADD131127 AMO131127:AMZ131127 AWK131127:AWV131127 BGG131127:BGR131127 BQC131127:BQN131127 BZY131127:CAJ131127 CJU131127:CKF131127 CTQ131127:CUB131127 DDM131127:DDX131127 DNI131127:DNT131127 DXE131127:DXP131127 EHA131127:EHL131127 EQW131127:ERH131127 FAS131127:FBD131127 FKO131127:FKZ131127 FUK131127:FUV131127 GEG131127:GER131127 GOC131127:GON131127 GXY131127:GYJ131127 HHU131127:HIF131127 HRQ131127:HSB131127 IBM131127:IBX131127 ILI131127:ILT131127 IVE131127:IVP131127 JFA131127:JFL131127 JOW131127:JPH131127 JYS131127:JZD131127 KIO131127:KIZ131127 KSK131127:KSV131127 LCG131127:LCR131127 LMC131127:LMN131127 LVY131127:LWJ131127 MFU131127:MGF131127 MPQ131127:MQB131127 MZM131127:MZX131127 NJI131127:NJT131127 NTE131127:NTP131127 ODA131127:ODL131127 OMW131127:ONH131127 OWS131127:OXD131127 PGO131127:PGZ131127 PQK131127:PQV131127 QAG131127:QAR131127 QKC131127:QKN131127 QTY131127:QUJ131127 RDU131127:REF131127 RNQ131127:ROB131127 RXM131127:RXX131127 SHI131127:SHT131127 SRE131127:SRP131127 TBA131127:TBL131127 TKW131127:TLH131127 TUS131127:TVD131127 UEO131127:UEZ131127 UOK131127:UOV131127 UYG131127:UYR131127 VIC131127:VIN131127 VRY131127:VSJ131127 WBU131127:WCF131127 WLQ131127:WMB131127 WVM131127:WVX131127 E196663:P196663 JA196663:JL196663 SW196663:TH196663 ACS196663:ADD196663 AMO196663:AMZ196663 AWK196663:AWV196663 BGG196663:BGR196663 BQC196663:BQN196663 BZY196663:CAJ196663 CJU196663:CKF196663 CTQ196663:CUB196663 DDM196663:DDX196663 DNI196663:DNT196663 DXE196663:DXP196663 EHA196663:EHL196663 EQW196663:ERH196663 FAS196663:FBD196663 FKO196663:FKZ196663 FUK196663:FUV196663 GEG196663:GER196663 GOC196663:GON196663 GXY196663:GYJ196663 HHU196663:HIF196663 HRQ196663:HSB196663 IBM196663:IBX196663 ILI196663:ILT196663 IVE196663:IVP196663 JFA196663:JFL196663 JOW196663:JPH196663 JYS196663:JZD196663 KIO196663:KIZ196663 KSK196663:KSV196663 LCG196663:LCR196663 LMC196663:LMN196663 LVY196663:LWJ196663 MFU196663:MGF196663 MPQ196663:MQB196663 MZM196663:MZX196663 NJI196663:NJT196663 NTE196663:NTP196663 ODA196663:ODL196663 OMW196663:ONH196663 OWS196663:OXD196663 PGO196663:PGZ196663 PQK196663:PQV196663 QAG196663:QAR196663 QKC196663:QKN196663 QTY196663:QUJ196663 RDU196663:REF196663 RNQ196663:ROB196663 RXM196663:RXX196663 SHI196663:SHT196663 SRE196663:SRP196663 TBA196663:TBL196663 TKW196663:TLH196663 TUS196663:TVD196663 UEO196663:UEZ196663 UOK196663:UOV196663 UYG196663:UYR196663 VIC196663:VIN196663 VRY196663:VSJ196663 WBU196663:WCF196663 WLQ196663:WMB196663 WVM196663:WVX196663 E262199:P262199 JA262199:JL262199 SW262199:TH262199 ACS262199:ADD262199 AMO262199:AMZ262199 AWK262199:AWV262199 BGG262199:BGR262199 BQC262199:BQN262199 BZY262199:CAJ262199 CJU262199:CKF262199 CTQ262199:CUB262199 DDM262199:DDX262199 DNI262199:DNT262199 DXE262199:DXP262199 EHA262199:EHL262199 EQW262199:ERH262199 FAS262199:FBD262199 FKO262199:FKZ262199 FUK262199:FUV262199 GEG262199:GER262199 GOC262199:GON262199 GXY262199:GYJ262199 HHU262199:HIF262199 HRQ262199:HSB262199 IBM262199:IBX262199 ILI262199:ILT262199 IVE262199:IVP262199 JFA262199:JFL262199 JOW262199:JPH262199 JYS262199:JZD262199 KIO262199:KIZ262199 KSK262199:KSV262199 LCG262199:LCR262199 LMC262199:LMN262199 LVY262199:LWJ262199 MFU262199:MGF262199 MPQ262199:MQB262199 MZM262199:MZX262199 NJI262199:NJT262199 NTE262199:NTP262199 ODA262199:ODL262199 OMW262199:ONH262199 OWS262199:OXD262199 PGO262199:PGZ262199 PQK262199:PQV262199 QAG262199:QAR262199 QKC262199:QKN262199 QTY262199:QUJ262199 RDU262199:REF262199 RNQ262199:ROB262199 RXM262199:RXX262199 SHI262199:SHT262199 SRE262199:SRP262199 TBA262199:TBL262199 TKW262199:TLH262199 TUS262199:TVD262199 UEO262199:UEZ262199 UOK262199:UOV262199 UYG262199:UYR262199 VIC262199:VIN262199 VRY262199:VSJ262199 WBU262199:WCF262199 WLQ262199:WMB262199 WVM262199:WVX262199 E327735:P327735 JA327735:JL327735 SW327735:TH327735 ACS327735:ADD327735 AMO327735:AMZ327735 AWK327735:AWV327735 BGG327735:BGR327735 BQC327735:BQN327735 BZY327735:CAJ327735 CJU327735:CKF327735 CTQ327735:CUB327735 DDM327735:DDX327735 DNI327735:DNT327735 DXE327735:DXP327735 EHA327735:EHL327735 EQW327735:ERH327735 FAS327735:FBD327735 FKO327735:FKZ327735 FUK327735:FUV327735 GEG327735:GER327735 GOC327735:GON327735 GXY327735:GYJ327735 HHU327735:HIF327735 HRQ327735:HSB327735 IBM327735:IBX327735 ILI327735:ILT327735 IVE327735:IVP327735 JFA327735:JFL327735 JOW327735:JPH327735 JYS327735:JZD327735 KIO327735:KIZ327735 KSK327735:KSV327735 LCG327735:LCR327735 LMC327735:LMN327735 LVY327735:LWJ327735 MFU327735:MGF327735 MPQ327735:MQB327735 MZM327735:MZX327735 NJI327735:NJT327735 NTE327735:NTP327735 ODA327735:ODL327735 OMW327735:ONH327735 OWS327735:OXD327735 PGO327735:PGZ327735 PQK327735:PQV327735 QAG327735:QAR327735 QKC327735:QKN327735 QTY327735:QUJ327735 RDU327735:REF327735 RNQ327735:ROB327735 RXM327735:RXX327735 SHI327735:SHT327735 SRE327735:SRP327735 TBA327735:TBL327735 TKW327735:TLH327735 TUS327735:TVD327735 UEO327735:UEZ327735 UOK327735:UOV327735 UYG327735:UYR327735 VIC327735:VIN327735 VRY327735:VSJ327735 WBU327735:WCF327735 WLQ327735:WMB327735 WVM327735:WVX327735 E393271:P393271 JA393271:JL393271 SW393271:TH393271 ACS393271:ADD393271 AMO393271:AMZ393271 AWK393271:AWV393271 BGG393271:BGR393271 BQC393271:BQN393271 BZY393271:CAJ393271 CJU393271:CKF393271 CTQ393271:CUB393271 DDM393271:DDX393271 DNI393271:DNT393271 DXE393271:DXP393271 EHA393271:EHL393271 EQW393271:ERH393271 FAS393271:FBD393271 FKO393271:FKZ393271 FUK393271:FUV393271 GEG393271:GER393271 GOC393271:GON393271 GXY393271:GYJ393271 HHU393271:HIF393271 HRQ393271:HSB393271 IBM393271:IBX393271 ILI393271:ILT393271 IVE393271:IVP393271 JFA393271:JFL393271 JOW393271:JPH393271 JYS393271:JZD393271 KIO393271:KIZ393271 KSK393271:KSV393271 LCG393271:LCR393271 LMC393271:LMN393271 LVY393271:LWJ393271 MFU393271:MGF393271 MPQ393271:MQB393271 MZM393271:MZX393271 NJI393271:NJT393271 NTE393271:NTP393271 ODA393271:ODL393271 OMW393271:ONH393271 OWS393271:OXD393271 PGO393271:PGZ393271 PQK393271:PQV393271 QAG393271:QAR393271 QKC393271:QKN393271 QTY393271:QUJ393271 RDU393271:REF393271 RNQ393271:ROB393271 RXM393271:RXX393271 SHI393271:SHT393271 SRE393271:SRP393271 TBA393271:TBL393271 TKW393271:TLH393271 TUS393271:TVD393271 UEO393271:UEZ393271 UOK393271:UOV393271 UYG393271:UYR393271 VIC393271:VIN393271 VRY393271:VSJ393271 WBU393271:WCF393271 WLQ393271:WMB393271 WVM393271:WVX393271 E458807:P458807 JA458807:JL458807 SW458807:TH458807 ACS458807:ADD458807 AMO458807:AMZ458807 AWK458807:AWV458807 BGG458807:BGR458807 BQC458807:BQN458807 BZY458807:CAJ458807 CJU458807:CKF458807 CTQ458807:CUB458807 DDM458807:DDX458807 DNI458807:DNT458807 DXE458807:DXP458807 EHA458807:EHL458807 EQW458807:ERH458807 FAS458807:FBD458807 FKO458807:FKZ458807 FUK458807:FUV458807 GEG458807:GER458807 GOC458807:GON458807 GXY458807:GYJ458807 HHU458807:HIF458807 HRQ458807:HSB458807 IBM458807:IBX458807 ILI458807:ILT458807 IVE458807:IVP458807 JFA458807:JFL458807 JOW458807:JPH458807 JYS458807:JZD458807 KIO458807:KIZ458807 KSK458807:KSV458807 LCG458807:LCR458807 LMC458807:LMN458807 LVY458807:LWJ458807 MFU458807:MGF458807 MPQ458807:MQB458807 MZM458807:MZX458807 NJI458807:NJT458807 NTE458807:NTP458807 ODA458807:ODL458807 OMW458807:ONH458807 OWS458807:OXD458807 PGO458807:PGZ458807 PQK458807:PQV458807 QAG458807:QAR458807 QKC458807:QKN458807 QTY458807:QUJ458807 RDU458807:REF458807 RNQ458807:ROB458807 RXM458807:RXX458807 SHI458807:SHT458807 SRE458807:SRP458807 TBA458807:TBL458807 TKW458807:TLH458807 TUS458807:TVD458807 UEO458807:UEZ458807 UOK458807:UOV458807 UYG458807:UYR458807 VIC458807:VIN458807 VRY458807:VSJ458807 WBU458807:WCF458807 WLQ458807:WMB458807 WVM458807:WVX458807 E524343:P524343 JA524343:JL524343 SW524343:TH524343 ACS524343:ADD524343 AMO524343:AMZ524343 AWK524343:AWV524343 BGG524343:BGR524343 BQC524343:BQN524343 BZY524343:CAJ524343 CJU524343:CKF524343 CTQ524343:CUB524343 DDM524343:DDX524343 DNI524343:DNT524343 DXE524343:DXP524343 EHA524343:EHL524343 EQW524343:ERH524343 FAS524343:FBD524343 FKO524343:FKZ524343 FUK524343:FUV524343 GEG524343:GER524343 GOC524343:GON524343 GXY524343:GYJ524343 HHU524343:HIF524343 HRQ524343:HSB524343 IBM524343:IBX524343 ILI524343:ILT524343 IVE524343:IVP524343 JFA524343:JFL524343 JOW524343:JPH524343 JYS524343:JZD524343 KIO524343:KIZ524343 KSK524343:KSV524343 LCG524343:LCR524343 LMC524343:LMN524343 LVY524343:LWJ524343 MFU524343:MGF524343 MPQ524343:MQB524343 MZM524343:MZX524343 NJI524343:NJT524343 NTE524343:NTP524343 ODA524343:ODL524343 OMW524343:ONH524343 OWS524343:OXD524343 PGO524343:PGZ524343 PQK524343:PQV524343 QAG524343:QAR524343 QKC524343:QKN524343 QTY524343:QUJ524343 RDU524343:REF524343 RNQ524343:ROB524343 RXM524343:RXX524343 SHI524343:SHT524343 SRE524343:SRP524343 TBA524343:TBL524343 TKW524343:TLH524343 TUS524343:TVD524343 UEO524343:UEZ524343 UOK524343:UOV524343 UYG524343:UYR524343 VIC524343:VIN524343 VRY524343:VSJ524343 WBU524343:WCF524343 WLQ524343:WMB524343 WVM524343:WVX524343 E589879:P589879 JA589879:JL589879 SW589879:TH589879 ACS589879:ADD589879 AMO589879:AMZ589879 AWK589879:AWV589879 BGG589879:BGR589879 BQC589879:BQN589879 BZY589879:CAJ589879 CJU589879:CKF589879 CTQ589879:CUB589879 DDM589879:DDX589879 DNI589879:DNT589879 DXE589879:DXP589879 EHA589879:EHL589879 EQW589879:ERH589879 FAS589879:FBD589879 FKO589879:FKZ589879 FUK589879:FUV589879 GEG589879:GER589879 GOC589879:GON589879 GXY589879:GYJ589879 HHU589879:HIF589879 HRQ589879:HSB589879 IBM589879:IBX589879 ILI589879:ILT589879 IVE589879:IVP589879 JFA589879:JFL589879 JOW589879:JPH589879 JYS589879:JZD589879 KIO589879:KIZ589879 KSK589879:KSV589879 LCG589879:LCR589879 LMC589879:LMN589879 LVY589879:LWJ589879 MFU589879:MGF589879 MPQ589879:MQB589879 MZM589879:MZX589879 NJI589879:NJT589879 NTE589879:NTP589879 ODA589879:ODL589879 OMW589879:ONH589879 OWS589879:OXD589879 PGO589879:PGZ589879 PQK589879:PQV589879 QAG589879:QAR589879 QKC589879:QKN589879 QTY589879:QUJ589879 RDU589879:REF589879 RNQ589879:ROB589879 RXM589879:RXX589879 SHI589879:SHT589879 SRE589879:SRP589879 TBA589879:TBL589879 TKW589879:TLH589879 TUS589879:TVD589879 UEO589879:UEZ589879 UOK589879:UOV589879 UYG589879:UYR589879 VIC589879:VIN589879 VRY589879:VSJ589879 WBU589879:WCF589879 WLQ589879:WMB589879 WVM589879:WVX589879 E655415:P655415 JA655415:JL655415 SW655415:TH655415 ACS655415:ADD655415 AMO655415:AMZ655415 AWK655415:AWV655415 BGG655415:BGR655415 BQC655415:BQN655415 BZY655415:CAJ655415 CJU655415:CKF655415 CTQ655415:CUB655415 DDM655415:DDX655415 DNI655415:DNT655415 DXE655415:DXP655415 EHA655415:EHL655415 EQW655415:ERH655415 FAS655415:FBD655415 FKO655415:FKZ655415 FUK655415:FUV655415 GEG655415:GER655415 GOC655415:GON655415 GXY655415:GYJ655415 HHU655415:HIF655415 HRQ655415:HSB655415 IBM655415:IBX655415 ILI655415:ILT655415 IVE655415:IVP655415 JFA655415:JFL655415 JOW655415:JPH655415 JYS655415:JZD655415 KIO655415:KIZ655415 KSK655415:KSV655415 LCG655415:LCR655415 LMC655415:LMN655415 LVY655415:LWJ655415 MFU655415:MGF655415 MPQ655415:MQB655415 MZM655415:MZX655415 NJI655415:NJT655415 NTE655415:NTP655415 ODA655415:ODL655415 OMW655415:ONH655415 OWS655415:OXD655415 PGO655415:PGZ655415 PQK655415:PQV655415 QAG655415:QAR655415 QKC655415:QKN655415 QTY655415:QUJ655415 RDU655415:REF655415 RNQ655415:ROB655415 RXM655415:RXX655415 SHI655415:SHT655415 SRE655415:SRP655415 TBA655415:TBL655415 TKW655415:TLH655415 TUS655415:TVD655415 UEO655415:UEZ655415 UOK655415:UOV655415 UYG655415:UYR655415 VIC655415:VIN655415 VRY655415:VSJ655415 WBU655415:WCF655415 WLQ655415:WMB655415 WVM655415:WVX655415 E720951:P720951 JA720951:JL720951 SW720951:TH720951 ACS720951:ADD720951 AMO720951:AMZ720951 AWK720951:AWV720951 BGG720951:BGR720951 BQC720951:BQN720951 BZY720951:CAJ720951 CJU720951:CKF720951 CTQ720951:CUB720951 DDM720951:DDX720951 DNI720951:DNT720951 DXE720951:DXP720951 EHA720951:EHL720951 EQW720951:ERH720951 FAS720951:FBD720951 FKO720951:FKZ720951 FUK720951:FUV720951 GEG720951:GER720951 GOC720951:GON720951 GXY720951:GYJ720951 HHU720951:HIF720951 HRQ720951:HSB720951 IBM720951:IBX720951 ILI720951:ILT720951 IVE720951:IVP720951 JFA720951:JFL720951 JOW720951:JPH720951 JYS720951:JZD720951 KIO720951:KIZ720951 KSK720951:KSV720951 LCG720951:LCR720951 LMC720951:LMN720951 LVY720951:LWJ720951 MFU720951:MGF720951 MPQ720951:MQB720951 MZM720951:MZX720951 NJI720951:NJT720951 NTE720951:NTP720951 ODA720951:ODL720951 OMW720951:ONH720951 OWS720951:OXD720951 PGO720951:PGZ720951 PQK720951:PQV720951 QAG720951:QAR720951 QKC720951:QKN720951 QTY720951:QUJ720951 RDU720951:REF720951 RNQ720951:ROB720951 RXM720951:RXX720951 SHI720951:SHT720951 SRE720951:SRP720951 TBA720951:TBL720951 TKW720951:TLH720951 TUS720951:TVD720951 UEO720951:UEZ720951 UOK720951:UOV720951 UYG720951:UYR720951 VIC720951:VIN720951 VRY720951:VSJ720951 WBU720951:WCF720951 WLQ720951:WMB720951 WVM720951:WVX720951 E786487:P786487 JA786487:JL786487 SW786487:TH786487 ACS786487:ADD786487 AMO786487:AMZ786487 AWK786487:AWV786487 BGG786487:BGR786487 BQC786487:BQN786487 BZY786487:CAJ786487 CJU786487:CKF786487 CTQ786487:CUB786487 DDM786487:DDX786487 DNI786487:DNT786487 DXE786487:DXP786487 EHA786487:EHL786487 EQW786487:ERH786487 FAS786487:FBD786487 FKO786487:FKZ786487 FUK786487:FUV786487 GEG786487:GER786487 GOC786487:GON786487 GXY786487:GYJ786487 HHU786487:HIF786487 HRQ786487:HSB786487 IBM786487:IBX786487 ILI786487:ILT786487 IVE786487:IVP786487 JFA786487:JFL786487 JOW786487:JPH786487 JYS786487:JZD786487 KIO786487:KIZ786487 KSK786487:KSV786487 LCG786487:LCR786487 LMC786487:LMN786487 LVY786487:LWJ786487 MFU786487:MGF786487 MPQ786487:MQB786487 MZM786487:MZX786487 NJI786487:NJT786487 NTE786487:NTP786487 ODA786487:ODL786487 OMW786487:ONH786487 OWS786487:OXD786487 PGO786487:PGZ786487 PQK786487:PQV786487 QAG786487:QAR786487 QKC786487:QKN786487 QTY786487:QUJ786487 RDU786487:REF786487 RNQ786487:ROB786487 RXM786487:RXX786487 SHI786487:SHT786487 SRE786487:SRP786487 TBA786487:TBL786487 TKW786487:TLH786487 TUS786487:TVD786487 UEO786487:UEZ786487 UOK786487:UOV786487 UYG786487:UYR786487 VIC786487:VIN786487 VRY786487:VSJ786487 WBU786487:WCF786487 WLQ786487:WMB786487 WVM786487:WVX786487 E852023:P852023 JA852023:JL852023 SW852023:TH852023 ACS852023:ADD852023 AMO852023:AMZ852023 AWK852023:AWV852023 BGG852023:BGR852023 BQC852023:BQN852023 BZY852023:CAJ852023 CJU852023:CKF852023 CTQ852023:CUB852023 DDM852023:DDX852023 DNI852023:DNT852023 DXE852023:DXP852023 EHA852023:EHL852023 EQW852023:ERH852023 FAS852023:FBD852023 FKO852023:FKZ852023 FUK852023:FUV852023 GEG852023:GER852023 GOC852023:GON852023 GXY852023:GYJ852023 HHU852023:HIF852023 HRQ852023:HSB852023 IBM852023:IBX852023 ILI852023:ILT852023 IVE852023:IVP852023 JFA852023:JFL852023 JOW852023:JPH852023 JYS852023:JZD852023 KIO852023:KIZ852023 KSK852023:KSV852023 LCG852023:LCR852023 LMC852023:LMN852023 LVY852023:LWJ852023 MFU852023:MGF852023 MPQ852023:MQB852023 MZM852023:MZX852023 NJI852023:NJT852023 NTE852023:NTP852023 ODA852023:ODL852023 OMW852023:ONH852023 OWS852023:OXD852023 PGO852023:PGZ852023 PQK852023:PQV852023 QAG852023:QAR852023 QKC852023:QKN852023 QTY852023:QUJ852023 RDU852023:REF852023 RNQ852023:ROB852023 RXM852023:RXX852023 SHI852023:SHT852023 SRE852023:SRP852023 TBA852023:TBL852023 TKW852023:TLH852023 TUS852023:TVD852023 UEO852023:UEZ852023 UOK852023:UOV852023 UYG852023:UYR852023 VIC852023:VIN852023 VRY852023:VSJ852023 WBU852023:WCF852023 WLQ852023:WMB852023 WVM852023:WVX852023 E917559:P917559 JA917559:JL917559 SW917559:TH917559 ACS917559:ADD917559 AMO917559:AMZ917559 AWK917559:AWV917559 BGG917559:BGR917559 BQC917559:BQN917559 BZY917559:CAJ917559 CJU917559:CKF917559 CTQ917559:CUB917559 DDM917559:DDX917559 DNI917559:DNT917559 DXE917559:DXP917559 EHA917559:EHL917559 EQW917559:ERH917559 FAS917559:FBD917559 FKO917559:FKZ917559 FUK917559:FUV917559 GEG917559:GER917559 GOC917559:GON917559 GXY917559:GYJ917559 HHU917559:HIF917559 HRQ917559:HSB917559 IBM917559:IBX917559 ILI917559:ILT917559 IVE917559:IVP917559 JFA917559:JFL917559 JOW917559:JPH917559 JYS917559:JZD917559 KIO917559:KIZ917559 KSK917559:KSV917559 LCG917559:LCR917559 LMC917559:LMN917559 LVY917559:LWJ917559 MFU917559:MGF917559 MPQ917559:MQB917559 MZM917559:MZX917559 NJI917559:NJT917559 NTE917559:NTP917559 ODA917559:ODL917559 OMW917559:ONH917559 OWS917559:OXD917559 PGO917559:PGZ917559 PQK917559:PQV917559 QAG917559:QAR917559 QKC917559:QKN917559 QTY917559:QUJ917559 RDU917559:REF917559 RNQ917559:ROB917559 RXM917559:RXX917559 SHI917559:SHT917559 SRE917559:SRP917559 TBA917559:TBL917559 TKW917559:TLH917559 TUS917559:TVD917559 UEO917559:UEZ917559 UOK917559:UOV917559 UYG917559:UYR917559 VIC917559:VIN917559 VRY917559:VSJ917559 WBU917559:WCF917559 WLQ917559:WMB917559 WVM917559:WVX917559 E983095:P983095 JA983095:JL983095 SW983095:TH983095 ACS983095:ADD983095 AMO983095:AMZ983095 AWK983095:AWV983095 BGG983095:BGR983095 BQC983095:BQN983095 BZY983095:CAJ983095 CJU983095:CKF983095 CTQ983095:CUB983095 DDM983095:DDX983095 DNI983095:DNT983095 DXE983095:DXP983095 EHA983095:EHL983095 EQW983095:ERH983095 FAS983095:FBD983095 FKO983095:FKZ983095 FUK983095:FUV983095 GEG983095:GER983095 GOC983095:GON983095 GXY983095:GYJ983095 HHU983095:HIF983095 HRQ983095:HSB983095 IBM983095:IBX983095 ILI983095:ILT983095 IVE983095:IVP983095 JFA983095:JFL983095 JOW983095:JPH983095 JYS983095:JZD983095 KIO983095:KIZ983095 KSK983095:KSV983095 LCG983095:LCR983095 LMC983095:LMN983095 LVY983095:LWJ983095 MFU983095:MGF983095 MPQ983095:MQB983095 MZM983095:MZX983095 NJI983095:NJT983095 NTE983095:NTP983095 ODA983095:ODL983095 OMW983095:ONH983095 OWS983095:OXD983095 PGO983095:PGZ983095 PQK983095:PQV983095 QAG983095:QAR983095 QKC983095:QKN983095 QTY983095:QUJ983095 RDU983095:REF983095 RNQ983095:ROB983095 RXM983095:RXX983095 SHI983095:SHT983095 SRE983095:SRP983095 TBA983095:TBL983095 TKW983095:TLH983095 TUS983095:TVD983095 UEO983095:UEZ983095 UOK983095:UOV983095 UYG983095:UYR983095 VIC983095:VIN983095 VRY983095:VSJ983095 WBU983095:WCF983095 WLQ983095:WMB983095 WVM983095:WVX983095" xr:uid="{00000000-0002-0000-0100-000005000000}">
      <formula1>$T$55:$V$55</formula1>
    </dataValidation>
    <dataValidation type="list" allowBlank="1" showInputMessage="1" showErrorMessage="1" sqref="JA59:JL59 SW59:TH59 ACS59:ADD59 AMO59:AMZ59 AWK59:AWV59 BGG59:BGR59 BQC59:BQN59 BZY59:CAJ59 CJU59:CKF59 CTQ59:CUB59 DDM59:DDX59 DNI59:DNT59 DXE59:DXP59 EHA59:EHL59 EQW59:ERH59 FAS59:FBD59 FKO59:FKZ59 FUK59:FUV59 GEG59:GER59 GOC59:GON59 GXY59:GYJ59 HHU59:HIF59 HRQ59:HSB59 IBM59:IBX59 ILI59:ILT59 IVE59:IVP59 JFA59:JFL59 JOW59:JPH59 JYS59:JZD59 KIO59:KIZ59 KSK59:KSV59 LCG59:LCR59 LMC59:LMN59 LVY59:LWJ59 MFU59:MGF59 MPQ59:MQB59 MZM59:MZX59 NJI59:NJT59 NTE59:NTP59 ODA59:ODL59 OMW59:ONH59 OWS59:OXD59 PGO59:PGZ59 PQK59:PQV59 QAG59:QAR59 QKC59:QKN59 QTY59:QUJ59 RDU59:REF59 RNQ59:ROB59 RXM59:RXX59 SHI59:SHT59 SRE59:SRP59 TBA59:TBL59 TKW59:TLH59 TUS59:TVD59 UEO59:UEZ59 UOK59:UOV59 UYG59:UYR59 VIC59:VIN59 VRY59:VSJ59 WBU59:WCF59 WLQ59:WMB59 WVM59:WVX59 E65595:P65595 JA65595:JL65595 SW65595:TH65595 ACS65595:ADD65595 AMO65595:AMZ65595 AWK65595:AWV65595 BGG65595:BGR65595 BQC65595:BQN65595 BZY65595:CAJ65595 CJU65595:CKF65595 CTQ65595:CUB65595 DDM65595:DDX65595 DNI65595:DNT65595 DXE65595:DXP65595 EHA65595:EHL65595 EQW65595:ERH65595 FAS65595:FBD65595 FKO65595:FKZ65595 FUK65595:FUV65595 GEG65595:GER65595 GOC65595:GON65595 GXY65595:GYJ65595 HHU65595:HIF65595 HRQ65595:HSB65595 IBM65595:IBX65595 ILI65595:ILT65595 IVE65595:IVP65595 JFA65595:JFL65595 JOW65595:JPH65595 JYS65595:JZD65595 KIO65595:KIZ65595 KSK65595:KSV65595 LCG65595:LCR65595 LMC65595:LMN65595 LVY65595:LWJ65595 MFU65595:MGF65595 MPQ65595:MQB65595 MZM65595:MZX65595 NJI65595:NJT65595 NTE65595:NTP65595 ODA65595:ODL65595 OMW65595:ONH65595 OWS65595:OXD65595 PGO65595:PGZ65595 PQK65595:PQV65595 QAG65595:QAR65595 QKC65595:QKN65595 QTY65595:QUJ65595 RDU65595:REF65595 RNQ65595:ROB65595 RXM65595:RXX65595 SHI65595:SHT65595 SRE65595:SRP65595 TBA65595:TBL65595 TKW65595:TLH65595 TUS65595:TVD65595 UEO65595:UEZ65595 UOK65595:UOV65595 UYG65595:UYR65595 VIC65595:VIN65595 VRY65595:VSJ65595 WBU65595:WCF65595 WLQ65595:WMB65595 WVM65595:WVX65595 E131131:P131131 JA131131:JL131131 SW131131:TH131131 ACS131131:ADD131131 AMO131131:AMZ131131 AWK131131:AWV131131 BGG131131:BGR131131 BQC131131:BQN131131 BZY131131:CAJ131131 CJU131131:CKF131131 CTQ131131:CUB131131 DDM131131:DDX131131 DNI131131:DNT131131 DXE131131:DXP131131 EHA131131:EHL131131 EQW131131:ERH131131 FAS131131:FBD131131 FKO131131:FKZ131131 FUK131131:FUV131131 GEG131131:GER131131 GOC131131:GON131131 GXY131131:GYJ131131 HHU131131:HIF131131 HRQ131131:HSB131131 IBM131131:IBX131131 ILI131131:ILT131131 IVE131131:IVP131131 JFA131131:JFL131131 JOW131131:JPH131131 JYS131131:JZD131131 KIO131131:KIZ131131 KSK131131:KSV131131 LCG131131:LCR131131 LMC131131:LMN131131 LVY131131:LWJ131131 MFU131131:MGF131131 MPQ131131:MQB131131 MZM131131:MZX131131 NJI131131:NJT131131 NTE131131:NTP131131 ODA131131:ODL131131 OMW131131:ONH131131 OWS131131:OXD131131 PGO131131:PGZ131131 PQK131131:PQV131131 QAG131131:QAR131131 QKC131131:QKN131131 QTY131131:QUJ131131 RDU131131:REF131131 RNQ131131:ROB131131 RXM131131:RXX131131 SHI131131:SHT131131 SRE131131:SRP131131 TBA131131:TBL131131 TKW131131:TLH131131 TUS131131:TVD131131 UEO131131:UEZ131131 UOK131131:UOV131131 UYG131131:UYR131131 VIC131131:VIN131131 VRY131131:VSJ131131 WBU131131:WCF131131 WLQ131131:WMB131131 WVM131131:WVX131131 E196667:P196667 JA196667:JL196667 SW196667:TH196667 ACS196667:ADD196667 AMO196667:AMZ196667 AWK196667:AWV196667 BGG196667:BGR196667 BQC196667:BQN196667 BZY196667:CAJ196667 CJU196667:CKF196667 CTQ196667:CUB196667 DDM196667:DDX196667 DNI196667:DNT196667 DXE196667:DXP196667 EHA196667:EHL196667 EQW196667:ERH196667 FAS196667:FBD196667 FKO196667:FKZ196667 FUK196667:FUV196667 GEG196667:GER196667 GOC196667:GON196667 GXY196667:GYJ196667 HHU196667:HIF196667 HRQ196667:HSB196667 IBM196667:IBX196667 ILI196667:ILT196667 IVE196667:IVP196667 JFA196667:JFL196667 JOW196667:JPH196667 JYS196667:JZD196667 KIO196667:KIZ196667 KSK196667:KSV196667 LCG196667:LCR196667 LMC196667:LMN196667 LVY196667:LWJ196667 MFU196667:MGF196667 MPQ196667:MQB196667 MZM196667:MZX196667 NJI196667:NJT196667 NTE196667:NTP196667 ODA196667:ODL196667 OMW196667:ONH196667 OWS196667:OXD196667 PGO196667:PGZ196667 PQK196667:PQV196667 QAG196667:QAR196667 QKC196667:QKN196667 QTY196667:QUJ196667 RDU196667:REF196667 RNQ196667:ROB196667 RXM196667:RXX196667 SHI196667:SHT196667 SRE196667:SRP196667 TBA196667:TBL196667 TKW196667:TLH196667 TUS196667:TVD196667 UEO196667:UEZ196667 UOK196667:UOV196667 UYG196667:UYR196667 VIC196667:VIN196667 VRY196667:VSJ196667 WBU196667:WCF196667 WLQ196667:WMB196667 WVM196667:WVX196667 E262203:P262203 JA262203:JL262203 SW262203:TH262203 ACS262203:ADD262203 AMO262203:AMZ262203 AWK262203:AWV262203 BGG262203:BGR262203 BQC262203:BQN262203 BZY262203:CAJ262203 CJU262203:CKF262203 CTQ262203:CUB262203 DDM262203:DDX262203 DNI262203:DNT262203 DXE262203:DXP262203 EHA262203:EHL262203 EQW262203:ERH262203 FAS262203:FBD262203 FKO262203:FKZ262203 FUK262203:FUV262203 GEG262203:GER262203 GOC262203:GON262203 GXY262203:GYJ262203 HHU262203:HIF262203 HRQ262203:HSB262203 IBM262203:IBX262203 ILI262203:ILT262203 IVE262203:IVP262203 JFA262203:JFL262203 JOW262203:JPH262203 JYS262203:JZD262203 KIO262203:KIZ262203 KSK262203:KSV262203 LCG262203:LCR262203 LMC262203:LMN262203 LVY262203:LWJ262203 MFU262203:MGF262203 MPQ262203:MQB262203 MZM262203:MZX262203 NJI262203:NJT262203 NTE262203:NTP262203 ODA262203:ODL262203 OMW262203:ONH262203 OWS262203:OXD262203 PGO262203:PGZ262203 PQK262203:PQV262203 QAG262203:QAR262203 QKC262203:QKN262203 QTY262203:QUJ262203 RDU262203:REF262203 RNQ262203:ROB262203 RXM262203:RXX262203 SHI262203:SHT262203 SRE262203:SRP262203 TBA262203:TBL262203 TKW262203:TLH262203 TUS262203:TVD262203 UEO262203:UEZ262203 UOK262203:UOV262203 UYG262203:UYR262203 VIC262203:VIN262203 VRY262203:VSJ262203 WBU262203:WCF262203 WLQ262203:WMB262203 WVM262203:WVX262203 E327739:P327739 JA327739:JL327739 SW327739:TH327739 ACS327739:ADD327739 AMO327739:AMZ327739 AWK327739:AWV327739 BGG327739:BGR327739 BQC327739:BQN327739 BZY327739:CAJ327739 CJU327739:CKF327739 CTQ327739:CUB327739 DDM327739:DDX327739 DNI327739:DNT327739 DXE327739:DXP327739 EHA327739:EHL327739 EQW327739:ERH327739 FAS327739:FBD327739 FKO327739:FKZ327739 FUK327739:FUV327739 GEG327739:GER327739 GOC327739:GON327739 GXY327739:GYJ327739 HHU327739:HIF327739 HRQ327739:HSB327739 IBM327739:IBX327739 ILI327739:ILT327739 IVE327739:IVP327739 JFA327739:JFL327739 JOW327739:JPH327739 JYS327739:JZD327739 KIO327739:KIZ327739 KSK327739:KSV327739 LCG327739:LCR327739 LMC327739:LMN327739 LVY327739:LWJ327739 MFU327739:MGF327739 MPQ327739:MQB327739 MZM327739:MZX327739 NJI327739:NJT327739 NTE327739:NTP327739 ODA327739:ODL327739 OMW327739:ONH327739 OWS327739:OXD327739 PGO327739:PGZ327739 PQK327739:PQV327739 QAG327739:QAR327739 QKC327739:QKN327739 QTY327739:QUJ327739 RDU327739:REF327739 RNQ327739:ROB327739 RXM327739:RXX327739 SHI327739:SHT327739 SRE327739:SRP327739 TBA327739:TBL327739 TKW327739:TLH327739 TUS327739:TVD327739 UEO327739:UEZ327739 UOK327739:UOV327739 UYG327739:UYR327739 VIC327739:VIN327739 VRY327739:VSJ327739 WBU327739:WCF327739 WLQ327739:WMB327739 WVM327739:WVX327739 E393275:P393275 JA393275:JL393275 SW393275:TH393275 ACS393275:ADD393275 AMO393275:AMZ393275 AWK393275:AWV393275 BGG393275:BGR393275 BQC393275:BQN393275 BZY393275:CAJ393275 CJU393275:CKF393275 CTQ393275:CUB393275 DDM393275:DDX393275 DNI393275:DNT393275 DXE393275:DXP393275 EHA393275:EHL393275 EQW393275:ERH393275 FAS393275:FBD393275 FKO393275:FKZ393275 FUK393275:FUV393275 GEG393275:GER393275 GOC393275:GON393275 GXY393275:GYJ393275 HHU393275:HIF393275 HRQ393275:HSB393275 IBM393275:IBX393275 ILI393275:ILT393275 IVE393275:IVP393275 JFA393275:JFL393275 JOW393275:JPH393275 JYS393275:JZD393275 KIO393275:KIZ393275 KSK393275:KSV393275 LCG393275:LCR393275 LMC393275:LMN393275 LVY393275:LWJ393275 MFU393275:MGF393275 MPQ393275:MQB393275 MZM393275:MZX393275 NJI393275:NJT393275 NTE393275:NTP393275 ODA393275:ODL393275 OMW393275:ONH393275 OWS393275:OXD393275 PGO393275:PGZ393275 PQK393275:PQV393275 QAG393275:QAR393275 QKC393275:QKN393275 QTY393275:QUJ393275 RDU393275:REF393275 RNQ393275:ROB393275 RXM393275:RXX393275 SHI393275:SHT393275 SRE393275:SRP393275 TBA393275:TBL393275 TKW393275:TLH393275 TUS393275:TVD393275 UEO393275:UEZ393275 UOK393275:UOV393275 UYG393275:UYR393275 VIC393275:VIN393275 VRY393275:VSJ393275 WBU393275:WCF393275 WLQ393275:WMB393275 WVM393275:WVX393275 E458811:P458811 JA458811:JL458811 SW458811:TH458811 ACS458811:ADD458811 AMO458811:AMZ458811 AWK458811:AWV458811 BGG458811:BGR458811 BQC458811:BQN458811 BZY458811:CAJ458811 CJU458811:CKF458811 CTQ458811:CUB458811 DDM458811:DDX458811 DNI458811:DNT458811 DXE458811:DXP458811 EHA458811:EHL458811 EQW458811:ERH458811 FAS458811:FBD458811 FKO458811:FKZ458811 FUK458811:FUV458811 GEG458811:GER458811 GOC458811:GON458811 GXY458811:GYJ458811 HHU458811:HIF458811 HRQ458811:HSB458811 IBM458811:IBX458811 ILI458811:ILT458811 IVE458811:IVP458811 JFA458811:JFL458811 JOW458811:JPH458811 JYS458811:JZD458811 KIO458811:KIZ458811 KSK458811:KSV458811 LCG458811:LCR458811 LMC458811:LMN458811 LVY458811:LWJ458811 MFU458811:MGF458811 MPQ458811:MQB458811 MZM458811:MZX458811 NJI458811:NJT458811 NTE458811:NTP458811 ODA458811:ODL458811 OMW458811:ONH458811 OWS458811:OXD458811 PGO458811:PGZ458811 PQK458811:PQV458811 QAG458811:QAR458811 QKC458811:QKN458811 QTY458811:QUJ458811 RDU458811:REF458811 RNQ458811:ROB458811 RXM458811:RXX458811 SHI458811:SHT458811 SRE458811:SRP458811 TBA458811:TBL458811 TKW458811:TLH458811 TUS458811:TVD458811 UEO458811:UEZ458811 UOK458811:UOV458811 UYG458811:UYR458811 VIC458811:VIN458811 VRY458811:VSJ458811 WBU458811:WCF458811 WLQ458811:WMB458811 WVM458811:WVX458811 E524347:P524347 JA524347:JL524347 SW524347:TH524347 ACS524347:ADD524347 AMO524347:AMZ524347 AWK524347:AWV524347 BGG524347:BGR524347 BQC524347:BQN524347 BZY524347:CAJ524347 CJU524347:CKF524347 CTQ524347:CUB524347 DDM524347:DDX524347 DNI524347:DNT524347 DXE524347:DXP524347 EHA524347:EHL524347 EQW524347:ERH524347 FAS524347:FBD524347 FKO524347:FKZ524347 FUK524347:FUV524347 GEG524347:GER524347 GOC524347:GON524347 GXY524347:GYJ524347 HHU524347:HIF524347 HRQ524347:HSB524347 IBM524347:IBX524347 ILI524347:ILT524347 IVE524347:IVP524347 JFA524347:JFL524347 JOW524347:JPH524347 JYS524347:JZD524347 KIO524347:KIZ524347 KSK524347:KSV524347 LCG524347:LCR524347 LMC524347:LMN524347 LVY524347:LWJ524347 MFU524347:MGF524347 MPQ524347:MQB524347 MZM524347:MZX524347 NJI524347:NJT524347 NTE524347:NTP524347 ODA524347:ODL524347 OMW524347:ONH524347 OWS524347:OXD524347 PGO524347:PGZ524347 PQK524347:PQV524347 QAG524347:QAR524347 QKC524347:QKN524347 QTY524347:QUJ524347 RDU524347:REF524347 RNQ524347:ROB524347 RXM524347:RXX524347 SHI524347:SHT524347 SRE524347:SRP524347 TBA524347:TBL524347 TKW524347:TLH524347 TUS524347:TVD524347 UEO524347:UEZ524347 UOK524347:UOV524347 UYG524347:UYR524347 VIC524347:VIN524347 VRY524347:VSJ524347 WBU524347:WCF524347 WLQ524347:WMB524347 WVM524347:WVX524347 E589883:P589883 JA589883:JL589883 SW589883:TH589883 ACS589883:ADD589883 AMO589883:AMZ589883 AWK589883:AWV589883 BGG589883:BGR589883 BQC589883:BQN589883 BZY589883:CAJ589883 CJU589883:CKF589883 CTQ589883:CUB589883 DDM589883:DDX589883 DNI589883:DNT589883 DXE589883:DXP589883 EHA589883:EHL589883 EQW589883:ERH589883 FAS589883:FBD589883 FKO589883:FKZ589883 FUK589883:FUV589883 GEG589883:GER589883 GOC589883:GON589883 GXY589883:GYJ589883 HHU589883:HIF589883 HRQ589883:HSB589883 IBM589883:IBX589883 ILI589883:ILT589883 IVE589883:IVP589883 JFA589883:JFL589883 JOW589883:JPH589883 JYS589883:JZD589883 KIO589883:KIZ589883 KSK589883:KSV589883 LCG589883:LCR589883 LMC589883:LMN589883 LVY589883:LWJ589883 MFU589883:MGF589883 MPQ589883:MQB589883 MZM589883:MZX589883 NJI589883:NJT589883 NTE589883:NTP589883 ODA589883:ODL589883 OMW589883:ONH589883 OWS589883:OXD589883 PGO589883:PGZ589883 PQK589883:PQV589883 QAG589883:QAR589883 QKC589883:QKN589883 QTY589883:QUJ589883 RDU589883:REF589883 RNQ589883:ROB589883 RXM589883:RXX589883 SHI589883:SHT589883 SRE589883:SRP589883 TBA589883:TBL589883 TKW589883:TLH589883 TUS589883:TVD589883 UEO589883:UEZ589883 UOK589883:UOV589883 UYG589883:UYR589883 VIC589883:VIN589883 VRY589883:VSJ589883 WBU589883:WCF589883 WLQ589883:WMB589883 WVM589883:WVX589883 E655419:P655419 JA655419:JL655419 SW655419:TH655419 ACS655419:ADD655419 AMO655419:AMZ655419 AWK655419:AWV655419 BGG655419:BGR655419 BQC655419:BQN655419 BZY655419:CAJ655419 CJU655419:CKF655419 CTQ655419:CUB655419 DDM655419:DDX655419 DNI655419:DNT655419 DXE655419:DXP655419 EHA655419:EHL655419 EQW655419:ERH655419 FAS655419:FBD655419 FKO655419:FKZ655419 FUK655419:FUV655419 GEG655419:GER655419 GOC655419:GON655419 GXY655419:GYJ655419 HHU655419:HIF655419 HRQ655419:HSB655419 IBM655419:IBX655419 ILI655419:ILT655419 IVE655419:IVP655419 JFA655419:JFL655419 JOW655419:JPH655419 JYS655419:JZD655419 KIO655419:KIZ655419 KSK655419:KSV655419 LCG655419:LCR655419 LMC655419:LMN655419 LVY655419:LWJ655419 MFU655419:MGF655419 MPQ655419:MQB655419 MZM655419:MZX655419 NJI655419:NJT655419 NTE655419:NTP655419 ODA655419:ODL655419 OMW655419:ONH655419 OWS655419:OXD655419 PGO655419:PGZ655419 PQK655419:PQV655419 QAG655419:QAR655419 QKC655419:QKN655419 QTY655419:QUJ655419 RDU655419:REF655419 RNQ655419:ROB655419 RXM655419:RXX655419 SHI655419:SHT655419 SRE655419:SRP655419 TBA655419:TBL655419 TKW655419:TLH655419 TUS655419:TVD655419 UEO655419:UEZ655419 UOK655419:UOV655419 UYG655419:UYR655419 VIC655419:VIN655419 VRY655419:VSJ655419 WBU655419:WCF655419 WLQ655419:WMB655419 WVM655419:WVX655419 E720955:P720955 JA720955:JL720955 SW720955:TH720955 ACS720955:ADD720955 AMO720955:AMZ720955 AWK720955:AWV720955 BGG720955:BGR720955 BQC720955:BQN720955 BZY720955:CAJ720955 CJU720955:CKF720955 CTQ720955:CUB720955 DDM720955:DDX720955 DNI720955:DNT720955 DXE720955:DXP720955 EHA720955:EHL720955 EQW720955:ERH720955 FAS720955:FBD720955 FKO720955:FKZ720955 FUK720955:FUV720955 GEG720955:GER720955 GOC720955:GON720955 GXY720955:GYJ720955 HHU720955:HIF720955 HRQ720955:HSB720955 IBM720955:IBX720955 ILI720955:ILT720955 IVE720955:IVP720955 JFA720955:JFL720955 JOW720955:JPH720955 JYS720955:JZD720955 KIO720955:KIZ720955 KSK720955:KSV720955 LCG720955:LCR720955 LMC720955:LMN720955 LVY720955:LWJ720955 MFU720955:MGF720955 MPQ720955:MQB720955 MZM720955:MZX720955 NJI720955:NJT720955 NTE720955:NTP720955 ODA720955:ODL720955 OMW720955:ONH720955 OWS720955:OXD720955 PGO720955:PGZ720955 PQK720955:PQV720955 QAG720955:QAR720955 QKC720955:QKN720955 QTY720955:QUJ720955 RDU720955:REF720955 RNQ720955:ROB720955 RXM720955:RXX720955 SHI720955:SHT720955 SRE720955:SRP720955 TBA720955:TBL720955 TKW720955:TLH720955 TUS720955:TVD720955 UEO720955:UEZ720955 UOK720955:UOV720955 UYG720955:UYR720955 VIC720955:VIN720955 VRY720955:VSJ720955 WBU720955:WCF720955 WLQ720955:WMB720955 WVM720955:WVX720955 E786491:P786491 JA786491:JL786491 SW786491:TH786491 ACS786491:ADD786491 AMO786491:AMZ786491 AWK786491:AWV786491 BGG786491:BGR786491 BQC786491:BQN786491 BZY786491:CAJ786491 CJU786491:CKF786491 CTQ786491:CUB786491 DDM786491:DDX786491 DNI786491:DNT786491 DXE786491:DXP786491 EHA786491:EHL786491 EQW786491:ERH786491 FAS786491:FBD786491 FKO786491:FKZ786491 FUK786491:FUV786491 GEG786491:GER786491 GOC786491:GON786491 GXY786491:GYJ786491 HHU786491:HIF786491 HRQ786491:HSB786491 IBM786491:IBX786491 ILI786491:ILT786491 IVE786491:IVP786491 JFA786491:JFL786491 JOW786491:JPH786491 JYS786491:JZD786491 KIO786491:KIZ786491 KSK786491:KSV786491 LCG786491:LCR786491 LMC786491:LMN786491 LVY786491:LWJ786491 MFU786491:MGF786491 MPQ786491:MQB786491 MZM786491:MZX786491 NJI786491:NJT786491 NTE786491:NTP786491 ODA786491:ODL786491 OMW786491:ONH786491 OWS786491:OXD786491 PGO786491:PGZ786491 PQK786491:PQV786491 QAG786491:QAR786491 QKC786491:QKN786491 QTY786491:QUJ786491 RDU786491:REF786491 RNQ786491:ROB786491 RXM786491:RXX786491 SHI786491:SHT786491 SRE786491:SRP786491 TBA786491:TBL786491 TKW786491:TLH786491 TUS786491:TVD786491 UEO786491:UEZ786491 UOK786491:UOV786491 UYG786491:UYR786491 VIC786491:VIN786491 VRY786491:VSJ786491 WBU786491:WCF786491 WLQ786491:WMB786491 WVM786491:WVX786491 E852027:P852027 JA852027:JL852027 SW852027:TH852027 ACS852027:ADD852027 AMO852027:AMZ852027 AWK852027:AWV852027 BGG852027:BGR852027 BQC852027:BQN852027 BZY852027:CAJ852027 CJU852027:CKF852027 CTQ852027:CUB852027 DDM852027:DDX852027 DNI852027:DNT852027 DXE852027:DXP852027 EHA852027:EHL852027 EQW852027:ERH852027 FAS852027:FBD852027 FKO852027:FKZ852027 FUK852027:FUV852027 GEG852027:GER852027 GOC852027:GON852027 GXY852027:GYJ852027 HHU852027:HIF852027 HRQ852027:HSB852027 IBM852027:IBX852027 ILI852027:ILT852027 IVE852027:IVP852027 JFA852027:JFL852027 JOW852027:JPH852027 JYS852027:JZD852027 KIO852027:KIZ852027 KSK852027:KSV852027 LCG852027:LCR852027 LMC852027:LMN852027 LVY852027:LWJ852027 MFU852027:MGF852027 MPQ852027:MQB852027 MZM852027:MZX852027 NJI852027:NJT852027 NTE852027:NTP852027 ODA852027:ODL852027 OMW852027:ONH852027 OWS852027:OXD852027 PGO852027:PGZ852027 PQK852027:PQV852027 QAG852027:QAR852027 QKC852027:QKN852027 QTY852027:QUJ852027 RDU852027:REF852027 RNQ852027:ROB852027 RXM852027:RXX852027 SHI852027:SHT852027 SRE852027:SRP852027 TBA852027:TBL852027 TKW852027:TLH852027 TUS852027:TVD852027 UEO852027:UEZ852027 UOK852027:UOV852027 UYG852027:UYR852027 VIC852027:VIN852027 VRY852027:VSJ852027 WBU852027:WCF852027 WLQ852027:WMB852027 WVM852027:WVX852027 E917563:P917563 JA917563:JL917563 SW917563:TH917563 ACS917563:ADD917563 AMO917563:AMZ917563 AWK917563:AWV917563 BGG917563:BGR917563 BQC917563:BQN917563 BZY917563:CAJ917563 CJU917563:CKF917563 CTQ917563:CUB917563 DDM917563:DDX917563 DNI917563:DNT917563 DXE917563:DXP917563 EHA917563:EHL917563 EQW917563:ERH917563 FAS917563:FBD917563 FKO917563:FKZ917563 FUK917563:FUV917563 GEG917563:GER917563 GOC917563:GON917563 GXY917563:GYJ917563 HHU917563:HIF917563 HRQ917563:HSB917563 IBM917563:IBX917563 ILI917563:ILT917563 IVE917563:IVP917563 JFA917563:JFL917563 JOW917563:JPH917563 JYS917563:JZD917563 KIO917563:KIZ917563 KSK917563:KSV917563 LCG917563:LCR917563 LMC917563:LMN917563 LVY917563:LWJ917563 MFU917563:MGF917563 MPQ917563:MQB917563 MZM917563:MZX917563 NJI917563:NJT917563 NTE917563:NTP917563 ODA917563:ODL917563 OMW917563:ONH917563 OWS917563:OXD917563 PGO917563:PGZ917563 PQK917563:PQV917563 QAG917563:QAR917563 QKC917563:QKN917563 QTY917563:QUJ917563 RDU917563:REF917563 RNQ917563:ROB917563 RXM917563:RXX917563 SHI917563:SHT917563 SRE917563:SRP917563 TBA917563:TBL917563 TKW917563:TLH917563 TUS917563:TVD917563 UEO917563:UEZ917563 UOK917563:UOV917563 UYG917563:UYR917563 VIC917563:VIN917563 VRY917563:VSJ917563 WBU917563:WCF917563 WLQ917563:WMB917563 WVM917563:WVX917563 E983099:P983099 JA983099:JL983099 SW983099:TH983099 ACS983099:ADD983099 AMO983099:AMZ983099 AWK983099:AWV983099 BGG983099:BGR983099 BQC983099:BQN983099 BZY983099:CAJ983099 CJU983099:CKF983099 CTQ983099:CUB983099 DDM983099:DDX983099 DNI983099:DNT983099 DXE983099:DXP983099 EHA983099:EHL983099 EQW983099:ERH983099 FAS983099:FBD983099 FKO983099:FKZ983099 FUK983099:FUV983099 GEG983099:GER983099 GOC983099:GON983099 GXY983099:GYJ983099 HHU983099:HIF983099 HRQ983099:HSB983099 IBM983099:IBX983099 ILI983099:ILT983099 IVE983099:IVP983099 JFA983099:JFL983099 JOW983099:JPH983099 JYS983099:JZD983099 KIO983099:KIZ983099 KSK983099:KSV983099 LCG983099:LCR983099 LMC983099:LMN983099 LVY983099:LWJ983099 MFU983099:MGF983099 MPQ983099:MQB983099 MZM983099:MZX983099 NJI983099:NJT983099 NTE983099:NTP983099 ODA983099:ODL983099 OMW983099:ONH983099 OWS983099:OXD983099 PGO983099:PGZ983099 PQK983099:PQV983099 QAG983099:QAR983099 QKC983099:QKN983099 QTY983099:QUJ983099 RDU983099:REF983099 RNQ983099:ROB983099 RXM983099:RXX983099 SHI983099:SHT983099 SRE983099:SRP983099 TBA983099:TBL983099 TKW983099:TLH983099 TUS983099:TVD983099 UEO983099:UEZ983099 UOK983099:UOV983099 UYG983099:UYR983099 VIC983099:VIN983099 VRY983099:VSJ983099 WBU983099:WCF983099 WLQ983099:WMB983099 WVM983099:WVX983099" xr:uid="{00000000-0002-0000-0100-000006000000}">
      <formula1>$T$59:$V$59</formula1>
    </dataValidation>
    <dataValidation type="list" allowBlank="1" showInputMessage="1" showErrorMessage="1" sqref="JA63:JL63 SW63:TH63 ACS63:ADD63 AMO63:AMZ63 AWK63:AWV63 BGG63:BGR63 BQC63:BQN63 BZY63:CAJ63 CJU63:CKF63 CTQ63:CUB63 DDM63:DDX63 DNI63:DNT63 DXE63:DXP63 EHA63:EHL63 EQW63:ERH63 FAS63:FBD63 FKO63:FKZ63 FUK63:FUV63 GEG63:GER63 GOC63:GON63 GXY63:GYJ63 HHU63:HIF63 HRQ63:HSB63 IBM63:IBX63 ILI63:ILT63 IVE63:IVP63 JFA63:JFL63 JOW63:JPH63 JYS63:JZD63 KIO63:KIZ63 KSK63:KSV63 LCG63:LCR63 LMC63:LMN63 LVY63:LWJ63 MFU63:MGF63 MPQ63:MQB63 MZM63:MZX63 NJI63:NJT63 NTE63:NTP63 ODA63:ODL63 OMW63:ONH63 OWS63:OXD63 PGO63:PGZ63 PQK63:PQV63 QAG63:QAR63 QKC63:QKN63 QTY63:QUJ63 RDU63:REF63 RNQ63:ROB63 RXM63:RXX63 SHI63:SHT63 SRE63:SRP63 TBA63:TBL63 TKW63:TLH63 TUS63:TVD63 UEO63:UEZ63 UOK63:UOV63 UYG63:UYR63 VIC63:VIN63 VRY63:VSJ63 WBU63:WCF63 WLQ63:WMB63 WVM63:WVX63 E65599:P65599 JA65599:JL65599 SW65599:TH65599 ACS65599:ADD65599 AMO65599:AMZ65599 AWK65599:AWV65599 BGG65599:BGR65599 BQC65599:BQN65599 BZY65599:CAJ65599 CJU65599:CKF65599 CTQ65599:CUB65599 DDM65599:DDX65599 DNI65599:DNT65599 DXE65599:DXP65599 EHA65599:EHL65599 EQW65599:ERH65599 FAS65599:FBD65599 FKO65599:FKZ65599 FUK65599:FUV65599 GEG65599:GER65599 GOC65599:GON65599 GXY65599:GYJ65599 HHU65599:HIF65599 HRQ65599:HSB65599 IBM65599:IBX65599 ILI65599:ILT65599 IVE65599:IVP65599 JFA65599:JFL65599 JOW65599:JPH65599 JYS65599:JZD65599 KIO65599:KIZ65599 KSK65599:KSV65599 LCG65599:LCR65599 LMC65599:LMN65599 LVY65599:LWJ65599 MFU65599:MGF65599 MPQ65599:MQB65599 MZM65599:MZX65599 NJI65599:NJT65599 NTE65599:NTP65599 ODA65599:ODL65599 OMW65599:ONH65599 OWS65599:OXD65599 PGO65599:PGZ65599 PQK65599:PQV65599 QAG65599:QAR65599 QKC65599:QKN65599 QTY65599:QUJ65599 RDU65599:REF65599 RNQ65599:ROB65599 RXM65599:RXX65599 SHI65599:SHT65599 SRE65599:SRP65599 TBA65599:TBL65599 TKW65599:TLH65599 TUS65599:TVD65599 UEO65599:UEZ65599 UOK65599:UOV65599 UYG65599:UYR65599 VIC65599:VIN65599 VRY65599:VSJ65599 WBU65599:WCF65599 WLQ65599:WMB65599 WVM65599:WVX65599 E131135:P131135 JA131135:JL131135 SW131135:TH131135 ACS131135:ADD131135 AMO131135:AMZ131135 AWK131135:AWV131135 BGG131135:BGR131135 BQC131135:BQN131135 BZY131135:CAJ131135 CJU131135:CKF131135 CTQ131135:CUB131135 DDM131135:DDX131135 DNI131135:DNT131135 DXE131135:DXP131135 EHA131135:EHL131135 EQW131135:ERH131135 FAS131135:FBD131135 FKO131135:FKZ131135 FUK131135:FUV131135 GEG131135:GER131135 GOC131135:GON131135 GXY131135:GYJ131135 HHU131135:HIF131135 HRQ131135:HSB131135 IBM131135:IBX131135 ILI131135:ILT131135 IVE131135:IVP131135 JFA131135:JFL131135 JOW131135:JPH131135 JYS131135:JZD131135 KIO131135:KIZ131135 KSK131135:KSV131135 LCG131135:LCR131135 LMC131135:LMN131135 LVY131135:LWJ131135 MFU131135:MGF131135 MPQ131135:MQB131135 MZM131135:MZX131135 NJI131135:NJT131135 NTE131135:NTP131135 ODA131135:ODL131135 OMW131135:ONH131135 OWS131135:OXD131135 PGO131135:PGZ131135 PQK131135:PQV131135 QAG131135:QAR131135 QKC131135:QKN131135 QTY131135:QUJ131135 RDU131135:REF131135 RNQ131135:ROB131135 RXM131135:RXX131135 SHI131135:SHT131135 SRE131135:SRP131135 TBA131135:TBL131135 TKW131135:TLH131135 TUS131135:TVD131135 UEO131135:UEZ131135 UOK131135:UOV131135 UYG131135:UYR131135 VIC131135:VIN131135 VRY131135:VSJ131135 WBU131135:WCF131135 WLQ131135:WMB131135 WVM131135:WVX131135 E196671:P196671 JA196671:JL196671 SW196671:TH196671 ACS196671:ADD196671 AMO196671:AMZ196671 AWK196671:AWV196671 BGG196671:BGR196671 BQC196671:BQN196671 BZY196671:CAJ196671 CJU196671:CKF196671 CTQ196671:CUB196671 DDM196671:DDX196671 DNI196671:DNT196671 DXE196671:DXP196671 EHA196671:EHL196671 EQW196671:ERH196671 FAS196671:FBD196671 FKO196671:FKZ196671 FUK196671:FUV196671 GEG196671:GER196671 GOC196671:GON196671 GXY196671:GYJ196671 HHU196671:HIF196671 HRQ196671:HSB196671 IBM196671:IBX196671 ILI196671:ILT196671 IVE196671:IVP196671 JFA196671:JFL196671 JOW196671:JPH196671 JYS196671:JZD196671 KIO196671:KIZ196671 KSK196671:KSV196671 LCG196671:LCR196671 LMC196671:LMN196671 LVY196671:LWJ196671 MFU196671:MGF196671 MPQ196671:MQB196671 MZM196671:MZX196671 NJI196671:NJT196671 NTE196671:NTP196671 ODA196671:ODL196671 OMW196671:ONH196671 OWS196671:OXD196671 PGO196671:PGZ196671 PQK196671:PQV196671 QAG196671:QAR196671 QKC196671:QKN196671 QTY196671:QUJ196671 RDU196671:REF196671 RNQ196671:ROB196671 RXM196671:RXX196671 SHI196671:SHT196671 SRE196671:SRP196671 TBA196671:TBL196671 TKW196671:TLH196671 TUS196671:TVD196671 UEO196671:UEZ196671 UOK196671:UOV196671 UYG196671:UYR196671 VIC196671:VIN196671 VRY196671:VSJ196671 WBU196671:WCF196671 WLQ196671:WMB196671 WVM196671:WVX196671 E262207:P262207 JA262207:JL262207 SW262207:TH262207 ACS262207:ADD262207 AMO262207:AMZ262207 AWK262207:AWV262207 BGG262207:BGR262207 BQC262207:BQN262207 BZY262207:CAJ262207 CJU262207:CKF262207 CTQ262207:CUB262207 DDM262207:DDX262207 DNI262207:DNT262207 DXE262207:DXP262207 EHA262207:EHL262207 EQW262207:ERH262207 FAS262207:FBD262207 FKO262207:FKZ262207 FUK262207:FUV262207 GEG262207:GER262207 GOC262207:GON262207 GXY262207:GYJ262207 HHU262207:HIF262207 HRQ262207:HSB262207 IBM262207:IBX262207 ILI262207:ILT262207 IVE262207:IVP262207 JFA262207:JFL262207 JOW262207:JPH262207 JYS262207:JZD262207 KIO262207:KIZ262207 KSK262207:KSV262207 LCG262207:LCR262207 LMC262207:LMN262207 LVY262207:LWJ262207 MFU262207:MGF262207 MPQ262207:MQB262207 MZM262207:MZX262207 NJI262207:NJT262207 NTE262207:NTP262207 ODA262207:ODL262207 OMW262207:ONH262207 OWS262207:OXD262207 PGO262207:PGZ262207 PQK262207:PQV262207 QAG262207:QAR262207 QKC262207:QKN262207 QTY262207:QUJ262207 RDU262207:REF262207 RNQ262207:ROB262207 RXM262207:RXX262207 SHI262207:SHT262207 SRE262207:SRP262207 TBA262207:TBL262207 TKW262207:TLH262207 TUS262207:TVD262207 UEO262207:UEZ262207 UOK262207:UOV262207 UYG262207:UYR262207 VIC262207:VIN262207 VRY262207:VSJ262207 WBU262207:WCF262207 WLQ262207:WMB262207 WVM262207:WVX262207 E327743:P327743 JA327743:JL327743 SW327743:TH327743 ACS327743:ADD327743 AMO327743:AMZ327743 AWK327743:AWV327743 BGG327743:BGR327743 BQC327743:BQN327743 BZY327743:CAJ327743 CJU327743:CKF327743 CTQ327743:CUB327743 DDM327743:DDX327743 DNI327743:DNT327743 DXE327743:DXP327743 EHA327743:EHL327743 EQW327743:ERH327743 FAS327743:FBD327743 FKO327743:FKZ327743 FUK327743:FUV327743 GEG327743:GER327743 GOC327743:GON327743 GXY327743:GYJ327743 HHU327743:HIF327743 HRQ327743:HSB327743 IBM327743:IBX327743 ILI327743:ILT327743 IVE327743:IVP327743 JFA327743:JFL327743 JOW327743:JPH327743 JYS327743:JZD327743 KIO327743:KIZ327743 KSK327743:KSV327743 LCG327743:LCR327743 LMC327743:LMN327743 LVY327743:LWJ327743 MFU327743:MGF327743 MPQ327743:MQB327743 MZM327743:MZX327743 NJI327743:NJT327743 NTE327743:NTP327743 ODA327743:ODL327743 OMW327743:ONH327743 OWS327743:OXD327743 PGO327743:PGZ327743 PQK327743:PQV327743 QAG327743:QAR327743 QKC327743:QKN327743 QTY327743:QUJ327743 RDU327743:REF327743 RNQ327743:ROB327743 RXM327743:RXX327743 SHI327743:SHT327743 SRE327743:SRP327743 TBA327743:TBL327743 TKW327743:TLH327743 TUS327743:TVD327743 UEO327743:UEZ327743 UOK327743:UOV327743 UYG327743:UYR327743 VIC327743:VIN327743 VRY327743:VSJ327743 WBU327743:WCF327743 WLQ327743:WMB327743 WVM327743:WVX327743 E393279:P393279 JA393279:JL393279 SW393279:TH393279 ACS393279:ADD393279 AMO393279:AMZ393279 AWK393279:AWV393279 BGG393279:BGR393279 BQC393279:BQN393279 BZY393279:CAJ393279 CJU393279:CKF393279 CTQ393279:CUB393279 DDM393279:DDX393279 DNI393279:DNT393279 DXE393279:DXP393279 EHA393279:EHL393279 EQW393279:ERH393279 FAS393279:FBD393279 FKO393279:FKZ393279 FUK393279:FUV393279 GEG393279:GER393279 GOC393279:GON393279 GXY393279:GYJ393279 HHU393279:HIF393279 HRQ393279:HSB393279 IBM393279:IBX393279 ILI393279:ILT393279 IVE393279:IVP393279 JFA393279:JFL393279 JOW393279:JPH393279 JYS393279:JZD393279 KIO393279:KIZ393279 KSK393279:KSV393279 LCG393279:LCR393279 LMC393279:LMN393279 LVY393279:LWJ393279 MFU393279:MGF393279 MPQ393279:MQB393279 MZM393279:MZX393279 NJI393279:NJT393279 NTE393279:NTP393279 ODA393279:ODL393279 OMW393279:ONH393279 OWS393279:OXD393279 PGO393279:PGZ393279 PQK393279:PQV393279 QAG393279:QAR393279 QKC393279:QKN393279 QTY393279:QUJ393279 RDU393279:REF393279 RNQ393279:ROB393279 RXM393279:RXX393279 SHI393279:SHT393279 SRE393279:SRP393279 TBA393279:TBL393279 TKW393279:TLH393279 TUS393279:TVD393279 UEO393279:UEZ393279 UOK393279:UOV393279 UYG393279:UYR393279 VIC393279:VIN393279 VRY393279:VSJ393279 WBU393279:WCF393279 WLQ393279:WMB393279 WVM393279:WVX393279 E458815:P458815 JA458815:JL458815 SW458815:TH458815 ACS458815:ADD458815 AMO458815:AMZ458815 AWK458815:AWV458815 BGG458815:BGR458815 BQC458815:BQN458815 BZY458815:CAJ458815 CJU458815:CKF458815 CTQ458815:CUB458815 DDM458815:DDX458815 DNI458815:DNT458815 DXE458815:DXP458815 EHA458815:EHL458815 EQW458815:ERH458815 FAS458815:FBD458815 FKO458815:FKZ458815 FUK458815:FUV458815 GEG458815:GER458815 GOC458815:GON458815 GXY458815:GYJ458815 HHU458815:HIF458815 HRQ458815:HSB458815 IBM458815:IBX458815 ILI458815:ILT458815 IVE458815:IVP458815 JFA458815:JFL458815 JOW458815:JPH458815 JYS458815:JZD458815 KIO458815:KIZ458815 KSK458815:KSV458815 LCG458815:LCR458815 LMC458815:LMN458815 LVY458815:LWJ458815 MFU458815:MGF458815 MPQ458815:MQB458815 MZM458815:MZX458815 NJI458815:NJT458815 NTE458815:NTP458815 ODA458815:ODL458815 OMW458815:ONH458815 OWS458815:OXD458815 PGO458815:PGZ458815 PQK458815:PQV458815 QAG458815:QAR458815 QKC458815:QKN458815 QTY458815:QUJ458815 RDU458815:REF458815 RNQ458815:ROB458815 RXM458815:RXX458815 SHI458815:SHT458815 SRE458815:SRP458815 TBA458815:TBL458815 TKW458815:TLH458815 TUS458815:TVD458815 UEO458815:UEZ458815 UOK458815:UOV458815 UYG458815:UYR458815 VIC458815:VIN458815 VRY458815:VSJ458815 WBU458815:WCF458815 WLQ458815:WMB458815 WVM458815:WVX458815 E524351:P524351 JA524351:JL524351 SW524351:TH524351 ACS524351:ADD524351 AMO524351:AMZ524351 AWK524351:AWV524351 BGG524351:BGR524351 BQC524351:BQN524351 BZY524351:CAJ524351 CJU524351:CKF524351 CTQ524351:CUB524351 DDM524351:DDX524351 DNI524351:DNT524351 DXE524351:DXP524351 EHA524351:EHL524351 EQW524351:ERH524351 FAS524351:FBD524351 FKO524351:FKZ524351 FUK524351:FUV524351 GEG524351:GER524351 GOC524351:GON524351 GXY524351:GYJ524351 HHU524351:HIF524351 HRQ524351:HSB524351 IBM524351:IBX524351 ILI524351:ILT524351 IVE524351:IVP524351 JFA524351:JFL524351 JOW524351:JPH524351 JYS524351:JZD524351 KIO524351:KIZ524351 KSK524351:KSV524351 LCG524351:LCR524351 LMC524351:LMN524351 LVY524351:LWJ524351 MFU524351:MGF524351 MPQ524351:MQB524351 MZM524351:MZX524351 NJI524351:NJT524351 NTE524351:NTP524351 ODA524351:ODL524351 OMW524351:ONH524351 OWS524351:OXD524351 PGO524351:PGZ524351 PQK524351:PQV524351 QAG524351:QAR524351 QKC524351:QKN524351 QTY524351:QUJ524351 RDU524351:REF524351 RNQ524351:ROB524351 RXM524351:RXX524351 SHI524351:SHT524351 SRE524351:SRP524351 TBA524351:TBL524351 TKW524351:TLH524351 TUS524351:TVD524351 UEO524351:UEZ524351 UOK524351:UOV524351 UYG524351:UYR524351 VIC524351:VIN524351 VRY524351:VSJ524351 WBU524351:WCF524351 WLQ524351:WMB524351 WVM524351:WVX524351 E589887:P589887 JA589887:JL589887 SW589887:TH589887 ACS589887:ADD589887 AMO589887:AMZ589887 AWK589887:AWV589887 BGG589887:BGR589887 BQC589887:BQN589887 BZY589887:CAJ589887 CJU589887:CKF589887 CTQ589887:CUB589887 DDM589887:DDX589887 DNI589887:DNT589887 DXE589887:DXP589887 EHA589887:EHL589887 EQW589887:ERH589887 FAS589887:FBD589887 FKO589887:FKZ589887 FUK589887:FUV589887 GEG589887:GER589887 GOC589887:GON589887 GXY589887:GYJ589887 HHU589887:HIF589887 HRQ589887:HSB589887 IBM589887:IBX589887 ILI589887:ILT589887 IVE589887:IVP589887 JFA589887:JFL589887 JOW589887:JPH589887 JYS589887:JZD589887 KIO589887:KIZ589887 KSK589887:KSV589887 LCG589887:LCR589887 LMC589887:LMN589887 LVY589887:LWJ589887 MFU589887:MGF589887 MPQ589887:MQB589887 MZM589887:MZX589887 NJI589887:NJT589887 NTE589887:NTP589887 ODA589887:ODL589887 OMW589887:ONH589887 OWS589887:OXD589887 PGO589887:PGZ589887 PQK589887:PQV589887 QAG589887:QAR589887 QKC589887:QKN589887 QTY589887:QUJ589887 RDU589887:REF589887 RNQ589887:ROB589887 RXM589887:RXX589887 SHI589887:SHT589887 SRE589887:SRP589887 TBA589887:TBL589887 TKW589887:TLH589887 TUS589887:TVD589887 UEO589887:UEZ589887 UOK589887:UOV589887 UYG589887:UYR589887 VIC589887:VIN589887 VRY589887:VSJ589887 WBU589887:WCF589887 WLQ589887:WMB589887 WVM589887:WVX589887 E655423:P655423 JA655423:JL655423 SW655423:TH655423 ACS655423:ADD655423 AMO655423:AMZ655423 AWK655423:AWV655423 BGG655423:BGR655423 BQC655423:BQN655423 BZY655423:CAJ655423 CJU655423:CKF655423 CTQ655423:CUB655423 DDM655423:DDX655423 DNI655423:DNT655423 DXE655423:DXP655423 EHA655423:EHL655423 EQW655423:ERH655423 FAS655423:FBD655423 FKO655423:FKZ655423 FUK655423:FUV655423 GEG655423:GER655423 GOC655423:GON655423 GXY655423:GYJ655423 HHU655423:HIF655423 HRQ655423:HSB655423 IBM655423:IBX655423 ILI655423:ILT655423 IVE655423:IVP655423 JFA655423:JFL655423 JOW655423:JPH655423 JYS655423:JZD655423 KIO655423:KIZ655423 KSK655423:KSV655423 LCG655423:LCR655423 LMC655423:LMN655423 LVY655423:LWJ655423 MFU655423:MGF655423 MPQ655423:MQB655423 MZM655423:MZX655423 NJI655423:NJT655423 NTE655423:NTP655423 ODA655423:ODL655423 OMW655423:ONH655423 OWS655423:OXD655423 PGO655423:PGZ655423 PQK655423:PQV655423 QAG655423:QAR655423 QKC655423:QKN655423 QTY655423:QUJ655423 RDU655423:REF655423 RNQ655423:ROB655423 RXM655423:RXX655423 SHI655423:SHT655423 SRE655423:SRP655423 TBA655423:TBL655423 TKW655423:TLH655423 TUS655423:TVD655423 UEO655423:UEZ655423 UOK655423:UOV655423 UYG655423:UYR655423 VIC655423:VIN655423 VRY655423:VSJ655423 WBU655423:WCF655423 WLQ655423:WMB655423 WVM655423:WVX655423 E720959:P720959 JA720959:JL720959 SW720959:TH720959 ACS720959:ADD720959 AMO720959:AMZ720959 AWK720959:AWV720959 BGG720959:BGR720959 BQC720959:BQN720959 BZY720959:CAJ720959 CJU720959:CKF720959 CTQ720959:CUB720959 DDM720959:DDX720959 DNI720959:DNT720959 DXE720959:DXP720959 EHA720959:EHL720959 EQW720959:ERH720959 FAS720959:FBD720959 FKO720959:FKZ720959 FUK720959:FUV720959 GEG720959:GER720959 GOC720959:GON720959 GXY720959:GYJ720959 HHU720959:HIF720959 HRQ720959:HSB720959 IBM720959:IBX720959 ILI720959:ILT720959 IVE720959:IVP720959 JFA720959:JFL720959 JOW720959:JPH720959 JYS720959:JZD720959 KIO720959:KIZ720959 KSK720959:KSV720959 LCG720959:LCR720959 LMC720959:LMN720959 LVY720959:LWJ720959 MFU720959:MGF720959 MPQ720959:MQB720959 MZM720959:MZX720959 NJI720959:NJT720959 NTE720959:NTP720959 ODA720959:ODL720959 OMW720959:ONH720959 OWS720959:OXD720959 PGO720959:PGZ720959 PQK720959:PQV720959 QAG720959:QAR720959 QKC720959:QKN720959 QTY720959:QUJ720959 RDU720959:REF720959 RNQ720959:ROB720959 RXM720959:RXX720959 SHI720959:SHT720959 SRE720959:SRP720959 TBA720959:TBL720959 TKW720959:TLH720959 TUS720959:TVD720959 UEO720959:UEZ720959 UOK720959:UOV720959 UYG720959:UYR720959 VIC720959:VIN720959 VRY720959:VSJ720959 WBU720959:WCF720959 WLQ720959:WMB720959 WVM720959:WVX720959 E786495:P786495 JA786495:JL786495 SW786495:TH786495 ACS786495:ADD786495 AMO786495:AMZ786495 AWK786495:AWV786495 BGG786495:BGR786495 BQC786495:BQN786495 BZY786495:CAJ786495 CJU786495:CKF786495 CTQ786495:CUB786495 DDM786495:DDX786495 DNI786495:DNT786495 DXE786495:DXP786495 EHA786495:EHL786495 EQW786495:ERH786495 FAS786495:FBD786495 FKO786495:FKZ786495 FUK786495:FUV786495 GEG786495:GER786495 GOC786495:GON786495 GXY786495:GYJ786495 HHU786495:HIF786495 HRQ786495:HSB786495 IBM786495:IBX786495 ILI786495:ILT786495 IVE786495:IVP786495 JFA786495:JFL786495 JOW786495:JPH786495 JYS786495:JZD786495 KIO786495:KIZ786495 KSK786495:KSV786495 LCG786495:LCR786495 LMC786495:LMN786495 LVY786495:LWJ786495 MFU786495:MGF786495 MPQ786495:MQB786495 MZM786495:MZX786495 NJI786495:NJT786495 NTE786495:NTP786495 ODA786495:ODL786495 OMW786495:ONH786495 OWS786495:OXD786495 PGO786495:PGZ786495 PQK786495:PQV786495 QAG786495:QAR786495 QKC786495:QKN786495 QTY786495:QUJ786495 RDU786495:REF786495 RNQ786495:ROB786495 RXM786495:RXX786495 SHI786495:SHT786495 SRE786495:SRP786495 TBA786495:TBL786495 TKW786495:TLH786495 TUS786495:TVD786495 UEO786495:UEZ786495 UOK786495:UOV786495 UYG786495:UYR786495 VIC786495:VIN786495 VRY786495:VSJ786495 WBU786495:WCF786495 WLQ786495:WMB786495 WVM786495:WVX786495 E852031:P852031 JA852031:JL852031 SW852031:TH852031 ACS852031:ADD852031 AMO852031:AMZ852031 AWK852031:AWV852031 BGG852031:BGR852031 BQC852031:BQN852031 BZY852031:CAJ852031 CJU852031:CKF852031 CTQ852031:CUB852031 DDM852031:DDX852031 DNI852031:DNT852031 DXE852031:DXP852031 EHA852031:EHL852031 EQW852031:ERH852031 FAS852031:FBD852031 FKO852031:FKZ852031 FUK852031:FUV852031 GEG852031:GER852031 GOC852031:GON852031 GXY852031:GYJ852031 HHU852031:HIF852031 HRQ852031:HSB852031 IBM852031:IBX852031 ILI852031:ILT852031 IVE852031:IVP852031 JFA852031:JFL852031 JOW852031:JPH852031 JYS852031:JZD852031 KIO852031:KIZ852031 KSK852031:KSV852031 LCG852031:LCR852031 LMC852031:LMN852031 LVY852031:LWJ852031 MFU852031:MGF852031 MPQ852031:MQB852031 MZM852031:MZX852031 NJI852031:NJT852031 NTE852031:NTP852031 ODA852031:ODL852031 OMW852031:ONH852031 OWS852031:OXD852031 PGO852031:PGZ852031 PQK852031:PQV852031 QAG852031:QAR852031 QKC852031:QKN852031 QTY852031:QUJ852031 RDU852031:REF852031 RNQ852031:ROB852031 RXM852031:RXX852031 SHI852031:SHT852031 SRE852031:SRP852031 TBA852031:TBL852031 TKW852031:TLH852031 TUS852031:TVD852031 UEO852031:UEZ852031 UOK852031:UOV852031 UYG852031:UYR852031 VIC852031:VIN852031 VRY852031:VSJ852031 WBU852031:WCF852031 WLQ852031:WMB852031 WVM852031:WVX852031 E917567:P917567 JA917567:JL917567 SW917567:TH917567 ACS917567:ADD917567 AMO917567:AMZ917567 AWK917567:AWV917567 BGG917567:BGR917567 BQC917567:BQN917567 BZY917567:CAJ917567 CJU917567:CKF917567 CTQ917567:CUB917567 DDM917567:DDX917567 DNI917567:DNT917567 DXE917567:DXP917567 EHA917567:EHL917567 EQW917567:ERH917567 FAS917567:FBD917567 FKO917567:FKZ917567 FUK917567:FUV917567 GEG917567:GER917567 GOC917567:GON917567 GXY917567:GYJ917567 HHU917567:HIF917567 HRQ917567:HSB917567 IBM917567:IBX917567 ILI917567:ILT917567 IVE917567:IVP917567 JFA917567:JFL917567 JOW917567:JPH917567 JYS917567:JZD917567 KIO917567:KIZ917567 KSK917567:KSV917567 LCG917567:LCR917567 LMC917567:LMN917567 LVY917567:LWJ917567 MFU917567:MGF917567 MPQ917567:MQB917567 MZM917567:MZX917567 NJI917567:NJT917567 NTE917567:NTP917567 ODA917567:ODL917567 OMW917567:ONH917567 OWS917567:OXD917567 PGO917567:PGZ917567 PQK917567:PQV917567 QAG917567:QAR917567 QKC917567:QKN917567 QTY917567:QUJ917567 RDU917567:REF917567 RNQ917567:ROB917567 RXM917567:RXX917567 SHI917567:SHT917567 SRE917567:SRP917567 TBA917567:TBL917567 TKW917567:TLH917567 TUS917567:TVD917567 UEO917567:UEZ917567 UOK917567:UOV917567 UYG917567:UYR917567 VIC917567:VIN917567 VRY917567:VSJ917567 WBU917567:WCF917567 WLQ917567:WMB917567 WVM917567:WVX917567 E983103:P983103 JA983103:JL983103 SW983103:TH983103 ACS983103:ADD983103 AMO983103:AMZ983103 AWK983103:AWV983103 BGG983103:BGR983103 BQC983103:BQN983103 BZY983103:CAJ983103 CJU983103:CKF983103 CTQ983103:CUB983103 DDM983103:DDX983103 DNI983103:DNT983103 DXE983103:DXP983103 EHA983103:EHL983103 EQW983103:ERH983103 FAS983103:FBD983103 FKO983103:FKZ983103 FUK983103:FUV983103 GEG983103:GER983103 GOC983103:GON983103 GXY983103:GYJ983103 HHU983103:HIF983103 HRQ983103:HSB983103 IBM983103:IBX983103 ILI983103:ILT983103 IVE983103:IVP983103 JFA983103:JFL983103 JOW983103:JPH983103 JYS983103:JZD983103 KIO983103:KIZ983103 KSK983103:KSV983103 LCG983103:LCR983103 LMC983103:LMN983103 LVY983103:LWJ983103 MFU983103:MGF983103 MPQ983103:MQB983103 MZM983103:MZX983103 NJI983103:NJT983103 NTE983103:NTP983103 ODA983103:ODL983103 OMW983103:ONH983103 OWS983103:OXD983103 PGO983103:PGZ983103 PQK983103:PQV983103 QAG983103:QAR983103 QKC983103:QKN983103 QTY983103:QUJ983103 RDU983103:REF983103 RNQ983103:ROB983103 RXM983103:RXX983103 SHI983103:SHT983103 SRE983103:SRP983103 TBA983103:TBL983103 TKW983103:TLH983103 TUS983103:TVD983103 UEO983103:UEZ983103 UOK983103:UOV983103 UYG983103:UYR983103 VIC983103:VIN983103 VRY983103:VSJ983103 WBU983103:WCF983103 WLQ983103:WMB983103 WVM983103:WVX983103" xr:uid="{00000000-0002-0000-0100-000007000000}">
      <formula1>$T$63:$V$63</formula1>
    </dataValidation>
    <dataValidation type="list" allowBlank="1" showInputMessage="1" showErrorMessage="1" sqref="WVM983088:WVX983088 WLQ983088:WMB983088 WBU983088:WCF983088 VRY983088:VSJ983088 VIC983088:VIN983088 UYG983088:UYR983088 UOK983088:UOV983088 UEO983088:UEZ983088 TUS983088:TVD983088 TKW983088:TLH983088 TBA983088:TBL983088 SRE983088:SRP983088 SHI983088:SHT983088 RXM983088:RXX983088 RNQ983088:ROB983088 RDU983088:REF983088 QTY983088:QUJ983088 QKC983088:QKN983088 QAG983088:QAR983088 PQK983088:PQV983088 PGO983088:PGZ983088 OWS983088:OXD983088 OMW983088:ONH983088 ODA983088:ODL983088 NTE983088:NTP983088 NJI983088:NJT983088 MZM983088:MZX983088 MPQ983088:MQB983088 MFU983088:MGF983088 LVY983088:LWJ983088 LMC983088:LMN983088 LCG983088:LCR983088 KSK983088:KSV983088 KIO983088:KIZ983088 JYS983088:JZD983088 JOW983088:JPH983088 JFA983088:JFL983088 IVE983088:IVP983088 ILI983088:ILT983088 IBM983088:IBX983088 HRQ983088:HSB983088 HHU983088:HIF983088 GXY983088:GYJ983088 GOC983088:GON983088 GEG983088:GER983088 FUK983088:FUV983088 FKO983088:FKZ983088 FAS983088:FBD983088 EQW983088:ERH983088 EHA983088:EHL983088 DXE983088:DXP983088 DNI983088:DNT983088 DDM983088:DDX983088 CTQ983088:CUB983088 CJU983088:CKF983088 BZY983088:CAJ983088 BQC983088:BQN983088 BGG983088:BGR983088 AWK983088:AWV983088 AMO983088:AMZ983088 ACS983088:ADD983088 SW983088:TH983088 JA983088:JL983088 E983088:P983088 WVM917552:WVX917552 WLQ917552:WMB917552 WBU917552:WCF917552 VRY917552:VSJ917552 VIC917552:VIN917552 UYG917552:UYR917552 UOK917552:UOV917552 UEO917552:UEZ917552 TUS917552:TVD917552 TKW917552:TLH917552 TBA917552:TBL917552 SRE917552:SRP917552 SHI917552:SHT917552 RXM917552:RXX917552 RNQ917552:ROB917552 RDU917552:REF917552 QTY917552:QUJ917552 QKC917552:QKN917552 QAG917552:QAR917552 PQK917552:PQV917552 PGO917552:PGZ917552 OWS917552:OXD917552 OMW917552:ONH917552 ODA917552:ODL917552 NTE917552:NTP917552 NJI917552:NJT917552 MZM917552:MZX917552 MPQ917552:MQB917552 MFU917552:MGF917552 LVY917552:LWJ917552 LMC917552:LMN917552 LCG917552:LCR917552 KSK917552:KSV917552 KIO917552:KIZ917552 JYS917552:JZD917552 JOW917552:JPH917552 JFA917552:JFL917552 IVE917552:IVP917552 ILI917552:ILT917552 IBM917552:IBX917552 HRQ917552:HSB917552 HHU917552:HIF917552 GXY917552:GYJ917552 GOC917552:GON917552 GEG917552:GER917552 FUK917552:FUV917552 FKO917552:FKZ917552 FAS917552:FBD917552 EQW917552:ERH917552 EHA917552:EHL917552 DXE917552:DXP917552 DNI917552:DNT917552 DDM917552:DDX917552 CTQ917552:CUB917552 CJU917552:CKF917552 BZY917552:CAJ917552 BQC917552:BQN917552 BGG917552:BGR917552 AWK917552:AWV917552 AMO917552:AMZ917552 ACS917552:ADD917552 SW917552:TH917552 JA917552:JL917552 E917552:P917552 WVM852016:WVX852016 WLQ852016:WMB852016 WBU852016:WCF852016 VRY852016:VSJ852016 VIC852016:VIN852016 UYG852016:UYR852016 UOK852016:UOV852016 UEO852016:UEZ852016 TUS852016:TVD852016 TKW852016:TLH852016 TBA852016:TBL852016 SRE852016:SRP852016 SHI852016:SHT852016 RXM852016:RXX852016 RNQ852016:ROB852016 RDU852016:REF852016 QTY852016:QUJ852016 QKC852016:QKN852016 QAG852016:QAR852016 PQK852016:PQV852016 PGO852016:PGZ852016 OWS852016:OXD852016 OMW852016:ONH852016 ODA852016:ODL852016 NTE852016:NTP852016 NJI852016:NJT852016 MZM852016:MZX852016 MPQ852016:MQB852016 MFU852016:MGF852016 LVY852016:LWJ852016 LMC852016:LMN852016 LCG852016:LCR852016 KSK852016:KSV852016 KIO852016:KIZ852016 JYS852016:JZD852016 JOW852016:JPH852016 JFA852016:JFL852016 IVE852016:IVP852016 ILI852016:ILT852016 IBM852016:IBX852016 HRQ852016:HSB852016 HHU852016:HIF852016 GXY852016:GYJ852016 GOC852016:GON852016 GEG852016:GER852016 FUK852016:FUV852016 FKO852016:FKZ852016 FAS852016:FBD852016 EQW852016:ERH852016 EHA852016:EHL852016 DXE852016:DXP852016 DNI852016:DNT852016 DDM852016:DDX852016 CTQ852016:CUB852016 CJU852016:CKF852016 BZY852016:CAJ852016 BQC852016:BQN852016 BGG852016:BGR852016 AWK852016:AWV852016 AMO852016:AMZ852016 ACS852016:ADD852016 SW852016:TH852016 JA852016:JL852016 E852016:P852016 WVM786480:WVX786480 WLQ786480:WMB786480 WBU786480:WCF786480 VRY786480:VSJ786480 VIC786480:VIN786480 UYG786480:UYR786480 UOK786480:UOV786480 UEO786480:UEZ786480 TUS786480:TVD786480 TKW786480:TLH786480 TBA786480:TBL786480 SRE786480:SRP786480 SHI786480:SHT786480 RXM786480:RXX786480 RNQ786480:ROB786480 RDU786480:REF786480 QTY786480:QUJ786480 QKC786480:QKN786480 QAG786480:QAR786480 PQK786480:PQV786480 PGO786480:PGZ786480 OWS786480:OXD786480 OMW786480:ONH786480 ODA786480:ODL786480 NTE786480:NTP786480 NJI786480:NJT786480 MZM786480:MZX786480 MPQ786480:MQB786480 MFU786480:MGF786480 LVY786480:LWJ786480 LMC786480:LMN786480 LCG786480:LCR786480 KSK786480:KSV786480 KIO786480:KIZ786480 JYS786480:JZD786480 JOW786480:JPH786480 JFA786480:JFL786480 IVE786480:IVP786480 ILI786480:ILT786480 IBM786480:IBX786480 HRQ786480:HSB786480 HHU786480:HIF786480 GXY786480:GYJ786480 GOC786480:GON786480 GEG786480:GER786480 FUK786480:FUV786480 FKO786480:FKZ786480 FAS786480:FBD786480 EQW786480:ERH786480 EHA786480:EHL786480 DXE786480:DXP786480 DNI786480:DNT786480 DDM786480:DDX786480 CTQ786480:CUB786480 CJU786480:CKF786480 BZY786480:CAJ786480 BQC786480:BQN786480 BGG786480:BGR786480 AWK786480:AWV786480 AMO786480:AMZ786480 ACS786480:ADD786480 SW786480:TH786480 JA786480:JL786480 E786480:P786480 WVM720944:WVX720944 WLQ720944:WMB720944 WBU720944:WCF720944 VRY720944:VSJ720944 VIC720944:VIN720944 UYG720944:UYR720944 UOK720944:UOV720944 UEO720944:UEZ720944 TUS720944:TVD720944 TKW720944:TLH720944 TBA720944:TBL720944 SRE720944:SRP720944 SHI720944:SHT720944 RXM720944:RXX720944 RNQ720944:ROB720944 RDU720944:REF720944 QTY720944:QUJ720944 QKC720944:QKN720944 QAG720944:QAR720944 PQK720944:PQV720944 PGO720944:PGZ720944 OWS720944:OXD720944 OMW720944:ONH720944 ODA720944:ODL720944 NTE720944:NTP720944 NJI720944:NJT720944 MZM720944:MZX720944 MPQ720944:MQB720944 MFU720944:MGF720944 LVY720944:LWJ720944 LMC720944:LMN720944 LCG720944:LCR720944 KSK720944:KSV720944 KIO720944:KIZ720944 JYS720944:JZD720944 JOW720944:JPH720944 JFA720944:JFL720944 IVE720944:IVP720944 ILI720944:ILT720944 IBM720944:IBX720944 HRQ720944:HSB720944 HHU720944:HIF720944 GXY720944:GYJ720944 GOC720944:GON720944 GEG720944:GER720944 FUK720944:FUV720944 FKO720944:FKZ720944 FAS720944:FBD720944 EQW720944:ERH720944 EHA720944:EHL720944 DXE720944:DXP720944 DNI720944:DNT720944 DDM720944:DDX720944 CTQ720944:CUB720944 CJU720944:CKF720944 BZY720944:CAJ720944 BQC720944:BQN720944 BGG720944:BGR720944 AWK720944:AWV720944 AMO720944:AMZ720944 ACS720944:ADD720944 SW720944:TH720944 JA720944:JL720944 E720944:P720944 WVM655408:WVX655408 WLQ655408:WMB655408 WBU655408:WCF655408 VRY655408:VSJ655408 VIC655408:VIN655408 UYG655408:UYR655408 UOK655408:UOV655408 UEO655408:UEZ655408 TUS655408:TVD655408 TKW655408:TLH655408 TBA655408:TBL655408 SRE655408:SRP655408 SHI655408:SHT655408 RXM655408:RXX655408 RNQ655408:ROB655408 RDU655408:REF655408 QTY655408:QUJ655408 QKC655408:QKN655408 QAG655408:QAR655408 PQK655408:PQV655408 PGO655408:PGZ655408 OWS655408:OXD655408 OMW655408:ONH655408 ODA655408:ODL655408 NTE655408:NTP655408 NJI655408:NJT655408 MZM655408:MZX655408 MPQ655408:MQB655408 MFU655408:MGF655408 LVY655408:LWJ655408 LMC655408:LMN655408 LCG655408:LCR655408 KSK655408:KSV655408 KIO655408:KIZ655408 JYS655408:JZD655408 JOW655408:JPH655408 JFA655408:JFL655408 IVE655408:IVP655408 ILI655408:ILT655408 IBM655408:IBX655408 HRQ655408:HSB655408 HHU655408:HIF655408 GXY655408:GYJ655408 GOC655408:GON655408 GEG655408:GER655408 FUK655408:FUV655408 FKO655408:FKZ655408 FAS655408:FBD655408 EQW655408:ERH655408 EHA655408:EHL655408 DXE655408:DXP655408 DNI655408:DNT655408 DDM655408:DDX655408 CTQ655408:CUB655408 CJU655408:CKF655408 BZY655408:CAJ655408 BQC655408:BQN655408 BGG655408:BGR655408 AWK655408:AWV655408 AMO655408:AMZ655408 ACS655408:ADD655408 SW655408:TH655408 JA655408:JL655408 E655408:P655408 WVM589872:WVX589872 WLQ589872:WMB589872 WBU589872:WCF589872 VRY589872:VSJ589872 VIC589872:VIN589872 UYG589872:UYR589872 UOK589872:UOV589872 UEO589872:UEZ589872 TUS589872:TVD589872 TKW589872:TLH589872 TBA589872:TBL589872 SRE589872:SRP589872 SHI589872:SHT589872 RXM589872:RXX589872 RNQ589872:ROB589872 RDU589872:REF589872 QTY589872:QUJ589872 QKC589872:QKN589872 QAG589872:QAR589872 PQK589872:PQV589872 PGO589872:PGZ589872 OWS589872:OXD589872 OMW589872:ONH589872 ODA589872:ODL589872 NTE589872:NTP589872 NJI589872:NJT589872 MZM589872:MZX589872 MPQ589872:MQB589872 MFU589872:MGF589872 LVY589872:LWJ589872 LMC589872:LMN589872 LCG589872:LCR589872 KSK589872:KSV589872 KIO589872:KIZ589872 JYS589872:JZD589872 JOW589872:JPH589872 JFA589872:JFL589872 IVE589872:IVP589872 ILI589872:ILT589872 IBM589872:IBX589872 HRQ589872:HSB589872 HHU589872:HIF589872 GXY589872:GYJ589872 GOC589872:GON589872 GEG589872:GER589872 FUK589872:FUV589872 FKO589872:FKZ589872 FAS589872:FBD589872 EQW589872:ERH589872 EHA589872:EHL589872 DXE589872:DXP589872 DNI589872:DNT589872 DDM589872:DDX589872 CTQ589872:CUB589872 CJU589872:CKF589872 BZY589872:CAJ589872 BQC589872:BQN589872 BGG589872:BGR589872 AWK589872:AWV589872 AMO589872:AMZ589872 ACS589872:ADD589872 SW589872:TH589872 JA589872:JL589872 E589872:P589872 WVM524336:WVX524336 WLQ524336:WMB524336 WBU524336:WCF524336 VRY524336:VSJ524336 VIC524336:VIN524336 UYG524336:UYR524336 UOK524336:UOV524336 UEO524336:UEZ524336 TUS524336:TVD524336 TKW524336:TLH524336 TBA524336:TBL524336 SRE524336:SRP524336 SHI524336:SHT524336 RXM524336:RXX524336 RNQ524336:ROB524336 RDU524336:REF524336 QTY524336:QUJ524336 QKC524336:QKN524336 QAG524336:QAR524336 PQK524336:PQV524336 PGO524336:PGZ524336 OWS524336:OXD524336 OMW524336:ONH524336 ODA524336:ODL524336 NTE524336:NTP524336 NJI524336:NJT524336 MZM524336:MZX524336 MPQ524336:MQB524336 MFU524336:MGF524336 LVY524336:LWJ524336 LMC524336:LMN524336 LCG524336:LCR524336 KSK524336:KSV524336 KIO524336:KIZ524336 JYS524336:JZD524336 JOW524336:JPH524336 JFA524336:JFL524336 IVE524336:IVP524336 ILI524336:ILT524336 IBM524336:IBX524336 HRQ524336:HSB524336 HHU524336:HIF524336 GXY524336:GYJ524336 GOC524336:GON524336 GEG524336:GER524336 FUK524336:FUV524336 FKO524336:FKZ524336 FAS524336:FBD524336 EQW524336:ERH524336 EHA524336:EHL524336 DXE524336:DXP524336 DNI524336:DNT524336 DDM524336:DDX524336 CTQ524336:CUB524336 CJU524336:CKF524336 BZY524336:CAJ524336 BQC524336:BQN524336 BGG524336:BGR524336 AWK524336:AWV524336 AMO524336:AMZ524336 ACS524336:ADD524336 SW524336:TH524336 JA524336:JL524336 E524336:P524336 WVM458800:WVX458800 WLQ458800:WMB458800 WBU458800:WCF458800 VRY458800:VSJ458800 VIC458800:VIN458800 UYG458800:UYR458800 UOK458800:UOV458800 UEO458800:UEZ458800 TUS458800:TVD458800 TKW458800:TLH458800 TBA458800:TBL458800 SRE458800:SRP458800 SHI458800:SHT458800 RXM458800:RXX458800 RNQ458800:ROB458800 RDU458800:REF458800 QTY458800:QUJ458800 QKC458800:QKN458800 QAG458800:QAR458800 PQK458800:PQV458800 PGO458800:PGZ458800 OWS458800:OXD458800 OMW458800:ONH458800 ODA458800:ODL458800 NTE458800:NTP458800 NJI458800:NJT458800 MZM458800:MZX458800 MPQ458800:MQB458800 MFU458800:MGF458800 LVY458800:LWJ458800 LMC458800:LMN458800 LCG458800:LCR458800 KSK458800:KSV458800 KIO458800:KIZ458800 JYS458800:JZD458800 JOW458800:JPH458800 JFA458800:JFL458800 IVE458800:IVP458800 ILI458800:ILT458800 IBM458800:IBX458800 HRQ458800:HSB458800 HHU458800:HIF458800 GXY458800:GYJ458800 GOC458800:GON458800 GEG458800:GER458800 FUK458800:FUV458800 FKO458800:FKZ458800 FAS458800:FBD458800 EQW458800:ERH458800 EHA458800:EHL458800 DXE458800:DXP458800 DNI458800:DNT458800 DDM458800:DDX458800 CTQ458800:CUB458800 CJU458800:CKF458800 BZY458800:CAJ458800 BQC458800:BQN458800 BGG458800:BGR458800 AWK458800:AWV458800 AMO458800:AMZ458800 ACS458800:ADD458800 SW458800:TH458800 JA458800:JL458800 E458800:P458800 WVM393264:WVX393264 WLQ393264:WMB393264 WBU393264:WCF393264 VRY393264:VSJ393264 VIC393264:VIN393264 UYG393264:UYR393264 UOK393264:UOV393264 UEO393264:UEZ393264 TUS393264:TVD393264 TKW393264:TLH393264 TBA393264:TBL393264 SRE393264:SRP393264 SHI393264:SHT393264 RXM393264:RXX393264 RNQ393264:ROB393264 RDU393264:REF393264 QTY393264:QUJ393264 QKC393264:QKN393264 QAG393264:QAR393264 PQK393264:PQV393264 PGO393264:PGZ393264 OWS393264:OXD393264 OMW393264:ONH393264 ODA393264:ODL393264 NTE393264:NTP393264 NJI393264:NJT393264 MZM393264:MZX393264 MPQ393264:MQB393264 MFU393264:MGF393264 LVY393264:LWJ393264 LMC393264:LMN393264 LCG393264:LCR393264 KSK393264:KSV393264 KIO393264:KIZ393264 JYS393264:JZD393264 JOW393264:JPH393264 JFA393264:JFL393264 IVE393264:IVP393264 ILI393264:ILT393264 IBM393264:IBX393264 HRQ393264:HSB393264 HHU393264:HIF393264 GXY393264:GYJ393264 GOC393264:GON393264 GEG393264:GER393264 FUK393264:FUV393264 FKO393264:FKZ393264 FAS393264:FBD393264 EQW393264:ERH393264 EHA393264:EHL393264 DXE393264:DXP393264 DNI393264:DNT393264 DDM393264:DDX393264 CTQ393264:CUB393264 CJU393264:CKF393264 BZY393264:CAJ393264 BQC393264:BQN393264 BGG393264:BGR393264 AWK393264:AWV393264 AMO393264:AMZ393264 ACS393264:ADD393264 SW393264:TH393264 JA393264:JL393264 E393264:P393264 WVM327728:WVX327728 WLQ327728:WMB327728 WBU327728:WCF327728 VRY327728:VSJ327728 VIC327728:VIN327728 UYG327728:UYR327728 UOK327728:UOV327728 UEO327728:UEZ327728 TUS327728:TVD327728 TKW327728:TLH327728 TBA327728:TBL327728 SRE327728:SRP327728 SHI327728:SHT327728 RXM327728:RXX327728 RNQ327728:ROB327728 RDU327728:REF327728 QTY327728:QUJ327728 QKC327728:QKN327728 QAG327728:QAR327728 PQK327728:PQV327728 PGO327728:PGZ327728 OWS327728:OXD327728 OMW327728:ONH327728 ODA327728:ODL327728 NTE327728:NTP327728 NJI327728:NJT327728 MZM327728:MZX327728 MPQ327728:MQB327728 MFU327728:MGF327728 LVY327728:LWJ327728 LMC327728:LMN327728 LCG327728:LCR327728 KSK327728:KSV327728 KIO327728:KIZ327728 JYS327728:JZD327728 JOW327728:JPH327728 JFA327728:JFL327728 IVE327728:IVP327728 ILI327728:ILT327728 IBM327728:IBX327728 HRQ327728:HSB327728 HHU327728:HIF327728 GXY327728:GYJ327728 GOC327728:GON327728 GEG327728:GER327728 FUK327728:FUV327728 FKO327728:FKZ327728 FAS327728:FBD327728 EQW327728:ERH327728 EHA327728:EHL327728 DXE327728:DXP327728 DNI327728:DNT327728 DDM327728:DDX327728 CTQ327728:CUB327728 CJU327728:CKF327728 BZY327728:CAJ327728 BQC327728:BQN327728 BGG327728:BGR327728 AWK327728:AWV327728 AMO327728:AMZ327728 ACS327728:ADD327728 SW327728:TH327728 JA327728:JL327728 E327728:P327728 WVM262192:WVX262192 WLQ262192:WMB262192 WBU262192:WCF262192 VRY262192:VSJ262192 VIC262192:VIN262192 UYG262192:UYR262192 UOK262192:UOV262192 UEO262192:UEZ262192 TUS262192:TVD262192 TKW262192:TLH262192 TBA262192:TBL262192 SRE262192:SRP262192 SHI262192:SHT262192 RXM262192:RXX262192 RNQ262192:ROB262192 RDU262192:REF262192 QTY262192:QUJ262192 QKC262192:QKN262192 QAG262192:QAR262192 PQK262192:PQV262192 PGO262192:PGZ262192 OWS262192:OXD262192 OMW262192:ONH262192 ODA262192:ODL262192 NTE262192:NTP262192 NJI262192:NJT262192 MZM262192:MZX262192 MPQ262192:MQB262192 MFU262192:MGF262192 LVY262192:LWJ262192 LMC262192:LMN262192 LCG262192:LCR262192 KSK262192:KSV262192 KIO262192:KIZ262192 JYS262192:JZD262192 JOW262192:JPH262192 JFA262192:JFL262192 IVE262192:IVP262192 ILI262192:ILT262192 IBM262192:IBX262192 HRQ262192:HSB262192 HHU262192:HIF262192 GXY262192:GYJ262192 GOC262192:GON262192 GEG262192:GER262192 FUK262192:FUV262192 FKO262192:FKZ262192 FAS262192:FBD262192 EQW262192:ERH262192 EHA262192:EHL262192 DXE262192:DXP262192 DNI262192:DNT262192 DDM262192:DDX262192 CTQ262192:CUB262192 CJU262192:CKF262192 BZY262192:CAJ262192 BQC262192:BQN262192 BGG262192:BGR262192 AWK262192:AWV262192 AMO262192:AMZ262192 ACS262192:ADD262192 SW262192:TH262192 JA262192:JL262192 E262192:P262192 WVM196656:WVX196656 WLQ196656:WMB196656 WBU196656:WCF196656 VRY196656:VSJ196656 VIC196656:VIN196656 UYG196656:UYR196656 UOK196656:UOV196656 UEO196656:UEZ196656 TUS196656:TVD196656 TKW196656:TLH196656 TBA196656:TBL196656 SRE196656:SRP196656 SHI196656:SHT196656 RXM196656:RXX196656 RNQ196656:ROB196656 RDU196656:REF196656 QTY196656:QUJ196656 QKC196656:QKN196656 QAG196656:QAR196656 PQK196656:PQV196656 PGO196656:PGZ196656 OWS196656:OXD196656 OMW196656:ONH196656 ODA196656:ODL196656 NTE196656:NTP196656 NJI196656:NJT196656 MZM196656:MZX196656 MPQ196656:MQB196656 MFU196656:MGF196656 LVY196656:LWJ196656 LMC196656:LMN196656 LCG196656:LCR196656 KSK196656:KSV196656 KIO196656:KIZ196656 JYS196656:JZD196656 JOW196656:JPH196656 JFA196656:JFL196656 IVE196656:IVP196656 ILI196656:ILT196656 IBM196656:IBX196656 HRQ196656:HSB196656 HHU196656:HIF196656 GXY196656:GYJ196656 GOC196656:GON196656 GEG196656:GER196656 FUK196656:FUV196656 FKO196656:FKZ196656 FAS196656:FBD196656 EQW196656:ERH196656 EHA196656:EHL196656 DXE196656:DXP196656 DNI196656:DNT196656 DDM196656:DDX196656 CTQ196656:CUB196656 CJU196656:CKF196656 BZY196656:CAJ196656 BQC196656:BQN196656 BGG196656:BGR196656 AWK196656:AWV196656 AMO196656:AMZ196656 ACS196656:ADD196656 SW196656:TH196656 JA196656:JL196656 E196656:P196656 WVM131120:WVX131120 WLQ131120:WMB131120 WBU131120:WCF131120 VRY131120:VSJ131120 VIC131120:VIN131120 UYG131120:UYR131120 UOK131120:UOV131120 UEO131120:UEZ131120 TUS131120:TVD131120 TKW131120:TLH131120 TBA131120:TBL131120 SRE131120:SRP131120 SHI131120:SHT131120 RXM131120:RXX131120 RNQ131120:ROB131120 RDU131120:REF131120 QTY131120:QUJ131120 QKC131120:QKN131120 QAG131120:QAR131120 PQK131120:PQV131120 PGO131120:PGZ131120 OWS131120:OXD131120 OMW131120:ONH131120 ODA131120:ODL131120 NTE131120:NTP131120 NJI131120:NJT131120 MZM131120:MZX131120 MPQ131120:MQB131120 MFU131120:MGF131120 LVY131120:LWJ131120 LMC131120:LMN131120 LCG131120:LCR131120 KSK131120:KSV131120 KIO131120:KIZ131120 JYS131120:JZD131120 JOW131120:JPH131120 JFA131120:JFL131120 IVE131120:IVP131120 ILI131120:ILT131120 IBM131120:IBX131120 HRQ131120:HSB131120 HHU131120:HIF131120 GXY131120:GYJ131120 GOC131120:GON131120 GEG131120:GER131120 FUK131120:FUV131120 FKO131120:FKZ131120 FAS131120:FBD131120 EQW131120:ERH131120 EHA131120:EHL131120 DXE131120:DXP131120 DNI131120:DNT131120 DDM131120:DDX131120 CTQ131120:CUB131120 CJU131120:CKF131120 BZY131120:CAJ131120 BQC131120:BQN131120 BGG131120:BGR131120 AWK131120:AWV131120 AMO131120:AMZ131120 ACS131120:ADD131120 SW131120:TH131120 JA131120:JL131120 E131120:P131120 WVM65584:WVX65584 WLQ65584:WMB65584 WBU65584:WCF65584 VRY65584:VSJ65584 VIC65584:VIN65584 UYG65584:UYR65584 UOK65584:UOV65584 UEO65584:UEZ65584 TUS65584:TVD65584 TKW65584:TLH65584 TBA65584:TBL65584 SRE65584:SRP65584 SHI65584:SHT65584 RXM65584:RXX65584 RNQ65584:ROB65584 RDU65584:REF65584 QTY65584:QUJ65584 QKC65584:QKN65584 QAG65584:QAR65584 PQK65584:PQV65584 PGO65584:PGZ65584 OWS65584:OXD65584 OMW65584:ONH65584 ODA65584:ODL65584 NTE65584:NTP65584 NJI65584:NJT65584 MZM65584:MZX65584 MPQ65584:MQB65584 MFU65584:MGF65584 LVY65584:LWJ65584 LMC65584:LMN65584 LCG65584:LCR65584 KSK65584:KSV65584 KIO65584:KIZ65584 JYS65584:JZD65584 JOW65584:JPH65584 JFA65584:JFL65584 IVE65584:IVP65584 ILI65584:ILT65584 IBM65584:IBX65584 HRQ65584:HSB65584 HHU65584:HIF65584 GXY65584:GYJ65584 GOC65584:GON65584 GEG65584:GER65584 FUK65584:FUV65584 FKO65584:FKZ65584 FAS65584:FBD65584 EQW65584:ERH65584 EHA65584:EHL65584 DXE65584:DXP65584 DNI65584:DNT65584 DDM65584:DDX65584 CTQ65584:CUB65584 CJU65584:CKF65584 BZY65584:CAJ65584 BQC65584:BQN65584 BGG65584:BGR65584 AWK65584:AWV65584 AMO65584:AMZ65584 ACS65584:ADD65584 SW65584:TH65584 JA65584:JL65584 E65584:P65584 WVM47:WVX48 WLQ47:WMB48 WBU47:WCF48 VRY47:VSJ48 VIC47:VIN48 UYG47:UYR48 UOK47:UOV48 UEO47:UEZ48 TUS47:TVD48 TKW47:TLH48 TBA47:TBL48 SRE47:SRP48 SHI47:SHT48 RXM47:RXX48 RNQ47:ROB48 RDU47:REF48 QTY47:QUJ48 QKC47:QKN48 QAG47:QAR48 PQK47:PQV48 PGO47:PGZ48 OWS47:OXD48 OMW47:ONH48 ODA47:ODL48 NTE47:NTP48 NJI47:NJT48 MZM47:MZX48 MPQ47:MQB48 MFU47:MGF48 LVY47:LWJ48 LMC47:LMN48 LCG47:LCR48 KSK47:KSV48 KIO47:KIZ48 JYS47:JZD48 JOW47:JPH48 JFA47:JFL48 IVE47:IVP48 ILI47:ILT48 IBM47:IBX48 HRQ47:HSB48 HHU47:HIF48 GXY47:GYJ48 GOC47:GON48 GEG47:GER48 FUK47:FUV48 FKO47:FKZ48 FAS47:FBD48 EQW47:ERH48 EHA47:EHL48 DXE47:DXP48 DNI47:DNT48 DDM47:DDX48 CTQ47:CUB48 CJU47:CKF48 BZY47:CAJ48 BQC47:BQN48 BGG47:BGR48 AWK47:AWV48 AMO47:AMZ48 ACS47:ADD48 SW47:TH48 JA47:JL48" xr:uid="{00000000-0002-0000-0100-000008000000}">
      <formula1>$T$47:$V$47</formula1>
    </dataValidation>
    <dataValidation type="list" allowBlank="1" showInputMessage="1" showErrorMessage="1" sqref="WVM983062:WVX983062 JA16:JL16 SW16:TH16 ACS16:ADD16 AMO16:AMZ16 AWK16:AWV16 BGG16:BGR16 BQC16:BQN16 BZY16:CAJ16 CJU16:CKF16 CTQ16:CUB16 DDM16:DDX16 DNI16:DNT16 DXE16:DXP16 EHA16:EHL16 EQW16:ERH16 FAS16:FBD16 FKO16:FKZ16 FUK16:FUV16 GEG16:GER16 GOC16:GON16 GXY16:GYJ16 HHU16:HIF16 HRQ16:HSB16 IBM16:IBX16 ILI16:ILT16 IVE16:IVP16 JFA16:JFL16 JOW16:JPH16 JYS16:JZD16 KIO16:KIZ16 KSK16:KSV16 LCG16:LCR16 LMC16:LMN16 LVY16:LWJ16 MFU16:MGF16 MPQ16:MQB16 MZM16:MZX16 NJI16:NJT16 NTE16:NTP16 ODA16:ODL16 OMW16:ONH16 OWS16:OXD16 PGO16:PGZ16 PQK16:PQV16 QAG16:QAR16 QKC16:QKN16 QTY16:QUJ16 RDU16:REF16 RNQ16:ROB16 RXM16:RXX16 SHI16:SHT16 SRE16:SRP16 TBA16:TBL16 TKW16:TLH16 TUS16:TVD16 UEO16:UEZ16 UOK16:UOV16 UYG16:UYR16 VIC16:VIN16 VRY16:VSJ16 WBU16:WCF16 WLQ16:WMB16 WVM16:WVX16 E65558:P65558 JA65558:JL65558 SW65558:TH65558 ACS65558:ADD65558 AMO65558:AMZ65558 AWK65558:AWV65558 BGG65558:BGR65558 BQC65558:BQN65558 BZY65558:CAJ65558 CJU65558:CKF65558 CTQ65558:CUB65558 DDM65558:DDX65558 DNI65558:DNT65558 DXE65558:DXP65558 EHA65558:EHL65558 EQW65558:ERH65558 FAS65558:FBD65558 FKO65558:FKZ65558 FUK65558:FUV65558 GEG65558:GER65558 GOC65558:GON65558 GXY65558:GYJ65558 HHU65558:HIF65558 HRQ65558:HSB65558 IBM65558:IBX65558 ILI65558:ILT65558 IVE65558:IVP65558 JFA65558:JFL65558 JOW65558:JPH65558 JYS65558:JZD65558 KIO65558:KIZ65558 KSK65558:KSV65558 LCG65558:LCR65558 LMC65558:LMN65558 LVY65558:LWJ65558 MFU65558:MGF65558 MPQ65558:MQB65558 MZM65558:MZX65558 NJI65558:NJT65558 NTE65558:NTP65558 ODA65558:ODL65558 OMW65558:ONH65558 OWS65558:OXD65558 PGO65558:PGZ65558 PQK65558:PQV65558 QAG65558:QAR65558 QKC65558:QKN65558 QTY65558:QUJ65558 RDU65558:REF65558 RNQ65558:ROB65558 RXM65558:RXX65558 SHI65558:SHT65558 SRE65558:SRP65558 TBA65558:TBL65558 TKW65558:TLH65558 TUS65558:TVD65558 UEO65558:UEZ65558 UOK65558:UOV65558 UYG65558:UYR65558 VIC65558:VIN65558 VRY65558:VSJ65558 WBU65558:WCF65558 WLQ65558:WMB65558 WVM65558:WVX65558 E131094:P131094 JA131094:JL131094 SW131094:TH131094 ACS131094:ADD131094 AMO131094:AMZ131094 AWK131094:AWV131094 BGG131094:BGR131094 BQC131094:BQN131094 BZY131094:CAJ131094 CJU131094:CKF131094 CTQ131094:CUB131094 DDM131094:DDX131094 DNI131094:DNT131094 DXE131094:DXP131094 EHA131094:EHL131094 EQW131094:ERH131094 FAS131094:FBD131094 FKO131094:FKZ131094 FUK131094:FUV131094 GEG131094:GER131094 GOC131094:GON131094 GXY131094:GYJ131094 HHU131094:HIF131094 HRQ131094:HSB131094 IBM131094:IBX131094 ILI131094:ILT131094 IVE131094:IVP131094 JFA131094:JFL131094 JOW131094:JPH131094 JYS131094:JZD131094 KIO131094:KIZ131094 KSK131094:KSV131094 LCG131094:LCR131094 LMC131094:LMN131094 LVY131094:LWJ131094 MFU131094:MGF131094 MPQ131094:MQB131094 MZM131094:MZX131094 NJI131094:NJT131094 NTE131094:NTP131094 ODA131094:ODL131094 OMW131094:ONH131094 OWS131094:OXD131094 PGO131094:PGZ131094 PQK131094:PQV131094 QAG131094:QAR131094 QKC131094:QKN131094 QTY131094:QUJ131094 RDU131094:REF131094 RNQ131094:ROB131094 RXM131094:RXX131094 SHI131094:SHT131094 SRE131094:SRP131094 TBA131094:TBL131094 TKW131094:TLH131094 TUS131094:TVD131094 UEO131094:UEZ131094 UOK131094:UOV131094 UYG131094:UYR131094 VIC131094:VIN131094 VRY131094:VSJ131094 WBU131094:WCF131094 WLQ131094:WMB131094 WVM131094:WVX131094 E196630:P196630 JA196630:JL196630 SW196630:TH196630 ACS196630:ADD196630 AMO196630:AMZ196630 AWK196630:AWV196630 BGG196630:BGR196630 BQC196630:BQN196630 BZY196630:CAJ196630 CJU196630:CKF196630 CTQ196630:CUB196630 DDM196630:DDX196630 DNI196630:DNT196630 DXE196630:DXP196630 EHA196630:EHL196630 EQW196630:ERH196630 FAS196630:FBD196630 FKO196630:FKZ196630 FUK196630:FUV196630 GEG196630:GER196630 GOC196630:GON196630 GXY196630:GYJ196630 HHU196630:HIF196630 HRQ196630:HSB196630 IBM196630:IBX196630 ILI196630:ILT196630 IVE196630:IVP196630 JFA196630:JFL196630 JOW196630:JPH196630 JYS196630:JZD196630 KIO196630:KIZ196630 KSK196630:KSV196630 LCG196630:LCR196630 LMC196630:LMN196630 LVY196630:LWJ196630 MFU196630:MGF196630 MPQ196630:MQB196630 MZM196630:MZX196630 NJI196630:NJT196630 NTE196630:NTP196630 ODA196630:ODL196630 OMW196630:ONH196630 OWS196630:OXD196630 PGO196630:PGZ196630 PQK196630:PQV196630 QAG196630:QAR196630 QKC196630:QKN196630 QTY196630:QUJ196630 RDU196630:REF196630 RNQ196630:ROB196630 RXM196630:RXX196630 SHI196630:SHT196630 SRE196630:SRP196630 TBA196630:TBL196630 TKW196630:TLH196630 TUS196630:TVD196630 UEO196630:UEZ196630 UOK196630:UOV196630 UYG196630:UYR196630 VIC196630:VIN196630 VRY196630:VSJ196630 WBU196630:WCF196630 WLQ196630:WMB196630 WVM196630:WVX196630 E262166:P262166 JA262166:JL262166 SW262166:TH262166 ACS262166:ADD262166 AMO262166:AMZ262166 AWK262166:AWV262166 BGG262166:BGR262166 BQC262166:BQN262166 BZY262166:CAJ262166 CJU262166:CKF262166 CTQ262166:CUB262166 DDM262166:DDX262166 DNI262166:DNT262166 DXE262166:DXP262166 EHA262166:EHL262166 EQW262166:ERH262166 FAS262166:FBD262166 FKO262166:FKZ262166 FUK262166:FUV262166 GEG262166:GER262166 GOC262166:GON262166 GXY262166:GYJ262166 HHU262166:HIF262166 HRQ262166:HSB262166 IBM262166:IBX262166 ILI262166:ILT262166 IVE262166:IVP262166 JFA262166:JFL262166 JOW262166:JPH262166 JYS262166:JZD262166 KIO262166:KIZ262166 KSK262166:KSV262166 LCG262166:LCR262166 LMC262166:LMN262166 LVY262166:LWJ262166 MFU262166:MGF262166 MPQ262166:MQB262166 MZM262166:MZX262166 NJI262166:NJT262166 NTE262166:NTP262166 ODA262166:ODL262166 OMW262166:ONH262166 OWS262166:OXD262166 PGO262166:PGZ262166 PQK262166:PQV262166 QAG262166:QAR262166 QKC262166:QKN262166 QTY262166:QUJ262166 RDU262166:REF262166 RNQ262166:ROB262166 RXM262166:RXX262166 SHI262166:SHT262166 SRE262166:SRP262166 TBA262166:TBL262166 TKW262166:TLH262166 TUS262166:TVD262166 UEO262166:UEZ262166 UOK262166:UOV262166 UYG262166:UYR262166 VIC262166:VIN262166 VRY262166:VSJ262166 WBU262166:WCF262166 WLQ262166:WMB262166 WVM262166:WVX262166 E327702:P327702 JA327702:JL327702 SW327702:TH327702 ACS327702:ADD327702 AMO327702:AMZ327702 AWK327702:AWV327702 BGG327702:BGR327702 BQC327702:BQN327702 BZY327702:CAJ327702 CJU327702:CKF327702 CTQ327702:CUB327702 DDM327702:DDX327702 DNI327702:DNT327702 DXE327702:DXP327702 EHA327702:EHL327702 EQW327702:ERH327702 FAS327702:FBD327702 FKO327702:FKZ327702 FUK327702:FUV327702 GEG327702:GER327702 GOC327702:GON327702 GXY327702:GYJ327702 HHU327702:HIF327702 HRQ327702:HSB327702 IBM327702:IBX327702 ILI327702:ILT327702 IVE327702:IVP327702 JFA327702:JFL327702 JOW327702:JPH327702 JYS327702:JZD327702 KIO327702:KIZ327702 KSK327702:KSV327702 LCG327702:LCR327702 LMC327702:LMN327702 LVY327702:LWJ327702 MFU327702:MGF327702 MPQ327702:MQB327702 MZM327702:MZX327702 NJI327702:NJT327702 NTE327702:NTP327702 ODA327702:ODL327702 OMW327702:ONH327702 OWS327702:OXD327702 PGO327702:PGZ327702 PQK327702:PQV327702 QAG327702:QAR327702 QKC327702:QKN327702 QTY327702:QUJ327702 RDU327702:REF327702 RNQ327702:ROB327702 RXM327702:RXX327702 SHI327702:SHT327702 SRE327702:SRP327702 TBA327702:TBL327702 TKW327702:TLH327702 TUS327702:TVD327702 UEO327702:UEZ327702 UOK327702:UOV327702 UYG327702:UYR327702 VIC327702:VIN327702 VRY327702:VSJ327702 WBU327702:WCF327702 WLQ327702:WMB327702 WVM327702:WVX327702 E393238:P393238 JA393238:JL393238 SW393238:TH393238 ACS393238:ADD393238 AMO393238:AMZ393238 AWK393238:AWV393238 BGG393238:BGR393238 BQC393238:BQN393238 BZY393238:CAJ393238 CJU393238:CKF393238 CTQ393238:CUB393238 DDM393238:DDX393238 DNI393238:DNT393238 DXE393238:DXP393238 EHA393238:EHL393238 EQW393238:ERH393238 FAS393238:FBD393238 FKO393238:FKZ393238 FUK393238:FUV393238 GEG393238:GER393238 GOC393238:GON393238 GXY393238:GYJ393238 HHU393238:HIF393238 HRQ393238:HSB393238 IBM393238:IBX393238 ILI393238:ILT393238 IVE393238:IVP393238 JFA393238:JFL393238 JOW393238:JPH393238 JYS393238:JZD393238 KIO393238:KIZ393238 KSK393238:KSV393238 LCG393238:LCR393238 LMC393238:LMN393238 LVY393238:LWJ393238 MFU393238:MGF393238 MPQ393238:MQB393238 MZM393238:MZX393238 NJI393238:NJT393238 NTE393238:NTP393238 ODA393238:ODL393238 OMW393238:ONH393238 OWS393238:OXD393238 PGO393238:PGZ393238 PQK393238:PQV393238 QAG393238:QAR393238 QKC393238:QKN393238 QTY393238:QUJ393238 RDU393238:REF393238 RNQ393238:ROB393238 RXM393238:RXX393238 SHI393238:SHT393238 SRE393238:SRP393238 TBA393238:TBL393238 TKW393238:TLH393238 TUS393238:TVD393238 UEO393238:UEZ393238 UOK393238:UOV393238 UYG393238:UYR393238 VIC393238:VIN393238 VRY393238:VSJ393238 WBU393238:WCF393238 WLQ393238:WMB393238 WVM393238:WVX393238 E458774:P458774 JA458774:JL458774 SW458774:TH458774 ACS458774:ADD458774 AMO458774:AMZ458774 AWK458774:AWV458774 BGG458774:BGR458774 BQC458774:BQN458774 BZY458774:CAJ458774 CJU458774:CKF458774 CTQ458774:CUB458774 DDM458774:DDX458774 DNI458774:DNT458774 DXE458774:DXP458774 EHA458774:EHL458774 EQW458774:ERH458774 FAS458774:FBD458774 FKO458774:FKZ458774 FUK458774:FUV458774 GEG458774:GER458774 GOC458774:GON458774 GXY458774:GYJ458774 HHU458774:HIF458774 HRQ458774:HSB458774 IBM458774:IBX458774 ILI458774:ILT458774 IVE458774:IVP458774 JFA458774:JFL458774 JOW458774:JPH458774 JYS458774:JZD458774 KIO458774:KIZ458774 KSK458774:KSV458774 LCG458774:LCR458774 LMC458774:LMN458774 LVY458774:LWJ458774 MFU458774:MGF458774 MPQ458774:MQB458774 MZM458774:MZX458774 NJI458774:NJT458774 NTE458774:NTP458774 ODA458774:ODL458774 OMW458774:ONH458774 OWS458774:OXD458774 PGO458774:PGZ458774 PQK458774:PQV458774 QAG458774:QAR458774 QKC458774:QKN458774 QTY458774:QUJ458774 RDU458774:REF458774 RNQ458774:ROB458774 RXM458774:RXX458774 SHI458774:SHT458774 SRE458774:SRP458774 TBA458774:TBL458774 TKW458774:TLH458774 TUS458774:TVD458774 UEO458774:UEZ458774 UOK458774:UOV458774 UYG458774:UYR458774 VIC458774:VIN458774 VRY458774:VSJ458774 WBU458774:WCF458774 WLQ458774:WMB458774 WVM458774:WVX458774 E524310:P524310 JA524310:JL524310 SW524310:TH524310 ACS524310:ADD524310 AMO524310:AMZ524310 AWK524310:AWV524310 BGG524310:BGR524310 BQC524310:BQN524310 BZY524310:CAJ524310 CJU524310:CKF524310 CTQ524310:CUB524310 DDM524310:DDX524310 DNI524310:DNT524310 DXE524310:DXP524310 EHA524310:EHL524310 EQW524310:ERH524310 FAS524310:FBD524310 FKO524310:FKZ524310 FUK524310:FUV524310 GEG524310:GER524310 GOC524310:GON524310 GXY524310:GYJ524310 HHU524310:HIF524310 HRQ524310:HSB524310 IBM524310:IBX524310 ILI524310:ILT524310 IVE524310:IVP524310 JFA524310:JFL524310 JOW524310:JPH524310 JYS524310:JZD524310 KIO524310:KIZ524310 KSK524310:KSV524310 LCG524310:LCR524310 LMC524310:LMN524310 LVY524310:LWJ524310 MFU524310:MGF524310 MPQ524310:MQB524310 MZM524310:MZX524310 NJI524310:NJT524310 NTE524310:NTP524310 ODA524310:ODL524310 OMW524310:ONH524310 OWS524310:OXD524310 PGO524310:PGZ524310 PQK524310:PQV524310 QAG524310:QAR524310 QKC524310:QKN524310 QTY524310:QUJ524310 RDU524310:REF524310 RNQ524310:ROB524310 RXM524310:RXX524310 SHI524310:SHT524310 SRE524310:SRP524310 TBA524310:TBL524310 TKW524310:TLH524310 TUS524310:TVD524310 UEO524310:UEZ524310 UOK524310:UOV524310 UYG524310:UYR524310 VIC524310:VIN524310 VRY524310:VSJ524310 WBU524310:WCF524310 WLQ524310:WMB524310 WVM524310:WVX524310 E589846:P589846 JA589846:JL589846 SW589846:TH589846 ACS589846:ADD589846 AMO589846:AMZ589846 AWK589846:AWV589846 BGG589846:BGR589846 BQC589846:BQN589846 BZY589846:CAJ589846 CJU589846:CKF589846 CTQ589846:CUB589846 DDM589846:DDX589846 DNI589846:DNT589846 DXE589846:DXP589846 EHA589846:EHL589846 EQW589846:ERH589846 FAS589846:FBD589846 FKO589846:FKZ589846 FUK589846:FUV589846 GEG589846:GER589846 GOC589846:GON589846 GXY589846:GYJ589846 HHU589846:HIF589846 HRQ589846:HSB589846 IBM589846:IBX589846 ILI589846:ILT589846 IVE589846:IVP589846 JFA589846:JFL589846 JOW589846:JPH589846 JYS589846:JZD589846 KIO589846:KIZ589846 KSK589846:KSV589846 LCG589846:LCR589846 LMC589846:LMN589846 LVY589846:LWJ589846 MFU589846:MGF589846 MPQ589846:MQB589846 MZM589846:MZX589846 NJI589846:NJT589846 NTE589846:NTP589846 ODA589846:ODL589846 OMW589846:ONH589846 OWS589846:OXD589846 PGO589846:PGZ589846 PQK589846:PQV589846 QAG589846:QAR589846 QKC589846:QKN589846 QTY589846:QUJ589846 RDU589846:REF589846 RNQ589846:ROB589846 RXM589846:RXX589846 SHI589846:SHT589846 SRE589846:SRP589846 TBA589846:TBL589846 TKW589846:TLH589846 TUS589846:TVD589846 UEO589846:UEZ589846 UOK589846:UOV589846 UYG589846:UYR589846 VIC589846:VIN589846 VRY589846:VSJ589846 WBU589846:WCF589846 WLQ589846:WMB589846 WVM589846:WVX589846 E655382:P655382 JA655382:JL655382 SW655382:TH655382 ACS655382:ADD655382 AMO655382:AMZ655382 AWK655382:AWV655382 BGG655382:BGR655382 BQC655382:BQN655382 BZY655382:CAJ655382 CJU655382:CKF655382 CTQ655382:CUB655382 DDM655382:DDX655382 DNI655382:DNT655382 DXE655382:DXP655382 EHA655382:EHL655382 EQW655382:ERH655382 FAS655382:FBD655382 FKO655382:FKZ655382 FUK655382:FUV655382 GEG655382:GER655382 GOC655382:GON655382 GXY655382:GYJ655382 HHU655382:HIF655382 HRQ655382:HSB655382 IBM655382:IBX655382 ILI655382:ILT655382 IVE655382:IVP655382 JFA655382:JFL655382 JOW655382:JPH655382 JYS655382:JZD655382 KIO655382:KIZ655382 KSK655382:KSV655382 LCG655382:LCR655382 LMC655382:LMN655382 LVY655382:LWJ655382 MFU655382:MGF655382 MPQ655382:MQB655382 MZM655382:MZX655382 NJI655382:NJT655382 NTE655382:NTP655382 ODA655382:ODL655382 OMW655382:ONH655382 OWS655382:OXD655382 PGO655382:PGZ655382 PQK655382:PQV655382 QAG655382:QAR655382 QKC655382:QKN655382 QTY655382:QUJ655382 RDU655382:REF655382 RNQ655382:ROB655382 RXM655382:RXX655382 SHI655382:SHT655382 SRE655382:SRP655382 TBA655382:TBL655382 TKW655382:TLH655382 TUS655382:TVD655382 UEO655382:UEZ655382 UOK655382:UOV655382 UYG655382:UYR655382 VIC655382:VIN655382 VRY655382:VSJ655382 WBU655382:WCF655382 WLQ655382:WMB655382 WVM655382:WVX655382 E720918:P720918 JA720918:JL720918 SW720918:TH720918 ACS720918:ADD720918 AMO720918:AMZ720918 AWK720918:AWV720918 BGG720918:BGR720918 BQC720918:BQN720918 BZY720918:CAJ720918 CJU720918:CKF720918 CTQ720918:CUB720918 DDM720918:DDX720918 DNI720918:DNT720918 DXE720918:DXP720918 EHA720918:EHL720918 EQW720918:ERH720918 FAS720918:FBD720918 FKO720918:FKZ720918 FUK720918:FUV720918 GEG720918:GER720918 GOC720918:GON720918 GXY720918:GYJ720918 HHU720918:HIF720918 HRQ720918:HSB720918 IBM720918:IBX720918 ILI720918:ILT720918 IVE720918:IVP720918 JFA720918:JFL720918 JOW720918:JPH720918 JYS720918:JZD720918 KIO720918:KIZ720918 KSK720918:KSV720918 LCG720918:LCR720918 LMC720918:LMN720918 LVY720918:LWJ720918 MFU720918:MGF720918 MPQ720918:MQB720918 MZM720918:MZX720918 NJI720918:NJT720918 NTE720918:NTP720918 ODA720918:ODL720918 OMW720918:ONH720918 OWS720918:OXD720918 PGO720918:PGZ720918 PQK720918:PQV720918 QAG720918:QAR720918 QKC720918:QKN720918 QTY720918:QUJ720918 RDU720918:REF720918 RNQ720918:ROB720918 RXM720918:RXX720918 SHI720918:SHT720918 SRE720918:SRP720918 TBA720918:TBL720918 TKW720918:TLH720918 TUS720918:TVD720918 UEO720918:UEZ720918 UOK720918:UOV720918 UYG720918:UYR720918 VIC720918:VIN720918 VRY720918:VSJ720918 WBU720918:WCF720918 WLQ720918:WMB720918 WVM720918:WVX720918 E786454:P786454 JA786454:JL786454 SW786454:TH786454 ACS786454:ADD786454 AMO786454:AMZ786454 AWK786454:AWV786454 BGG786454:BGR786454 BQC786454:BQN786454 BZY786454:CAJ786454 CJU786454:CKF786454 CTQ786454:CUB786454 DDM786454:DDX786454 DNI786454:DNT786454 DXE786454:DXP786454 EHA786454:EHL786454 EQW786454:ERH786454 FAS786454:FBD786454 FKO786454:FKZ786454 FUK786454:FUV786454 GEG786454:GER786454 GOC786454:GON786454 GXY786454:GYJ786454 HHU786454:HIF786454 HRQ786454:HSB786454 IBM786454:IBX786454 ILI786454:ILT786454 IVE786454:IVP786454 JFA786454:JFL786454 JOW786454:JPH786454 JYS786454:JZD786454 KIO786454:KIZ786454 KSK786454:KSV786454 LCG786454:LCR786454 LMC786454:LMN786454 LVY786454:LWJ786454 MFU786454:MGF786454 MPQ786454:MQB786454 MZM786454:MZX786454 NJI786454:NJT786454 NTE786454:NTP786454 ODA786454:ODL786454 OMW786454:ONH786454 OWS786454:OXD786454 PGO786454:PGZ786454 PQK786454:PQV786454 QAG786454:QAR786454 QKC786454:QKN786454 QTY786454:QUJ786454 RDU786454:REF786454 RNQ786454:ROB786454 RXM786454:RXX786454 SHI786454:SHT786454 SRE786454:SRP786454 TBA786454:TBL786454 TKW786454:TLH786454 TUS786454:TVD786454 UEO786454:UEZ786454 UOK786454:UOV786454 UYG786454:UYR786454 VIC786454:VIN786454 VRY786454:VSJ786454 WBU786454:WCF786454 WLQ786454:WMB786454 WVM786454:WVX786454 E851990:P851990 JA851990:JL851990 SW851990:TH851990 ACS851990:ADD851990 AMO851990:AMZ851990 AWK851990:AWV851990 BGG851990:BGR851990 BQC851990:BQN851990 BZY851990:CAJ851990 CJU851990:CKF851990 CTQ851990:CUB851990 DDM851990:DDX851990 DNI851990:DNT851990 DXE851990:DXP851990 EHA851990:EHL851990 EQW851990:ERH851990 FAS851990:FBD851990 FKO851990:FKZ851990 FUK851990:FUV851990 GEG851990:GER851990 GOC851990:GON851990 GXY851990:GYJ851990 HHU851990:HIF851990 HRQ851990:HSB851990 IBM851990:IBX851990 ILI851990:ILT851990 IVE851990:IVP851990 JFA851990:JFL851990 JOW851990:JPH851990 JYS851990:JZD851990 KIO851990:KIZ851990 KSK851990:KSV851990 LCG851990:LCR851990 LMC851990:LMN851990 LVY851990:LWJ851990 MFU851990:MGF851990 MPQ851990:MQB851990 MZM851990:MZX851990 NJI851990:NJT851990 NTE851990:NTP851990 ODA851990:ODL851990 OMW851990:ONH851990 OWS851990:OXD851990 PGO851990:PGZ851990 PQK851990:PQV851990 QAG851990:QAR851990 QKC851990:QKN851990 QTY851990:QUJ851990 RDU851990:REF851990 RNQ851990:ROB851990 RXM851990:RXX851990 SHI851990:SHT851990 SRE851990:SRP851990 TBA851990:TBL851990 TKW851990:TLH851990 TUS851990:TVD851990 UEO851990:UEZ851990 UOK851990:UOV851990 UYG851990:UYR851990 VIC851990:VIN851990 VRY851990:VSJ851990 WBU851990:WCF851990 WLQ851990:WMB851990 WVM851990:WVX851990 E917526:P917526 JA917526:JL917526 SW917526:TH917526 ACS917526:ADD917526 AMO917526:AMZ917526 AWK917526:AWV917526 BGG917526:BGR917526 BQC917526:BQN917526 BZY917526:CAJ917526 CJU917526:CKF917526 CTQ917526:CUB917526 DDM917526:DDX917526 DNI917526:DNT917526 DXE917526:DXP917526 EHA917526:EHL917526 EQW917526:ERH917526 FAS917526:FBD917526 FKO917526:FKZ917526 FUK917526:FUV917526 GEG917526:GER917526 GOC917526:GON917526 GXY917526:GYJ917526 HHU917526:HIF917526 HRQ917526:HSB917526 IBM917526:IBX917526 ILI917526:ILT917526 IVE917526:IVP917526 JFA917526:JFL917526 JOW917526:JPH917526 JYS917526:JZD917526 KIO917526:KIZ917526 KSK917526:KSV917526 LCG917526:LCR917526 LMC917526:LMN917526 LVY917526:LWJ917526 MFU917526:MGF917526 MPQ917526:MQB917526 MZM917526:MZX917526 NJI917526:NJT917526 NTE917526:NTP917526 ODA917526:ODL917526 OMW917526:ONH917526 OWS917526:OXD917526 PGO917526:PGZ917526 PQK917526:PQV917526 QAG917526:QAR917526 QKC917526:QKN917526 QTY917526:QUJ917526 RDU917526:REF917526 RNQ917526:ROB917526 RXM917526:RXX917526 SHI917526:SHT917526 SRE917526:SRP917526 TBA917526:TBL917526 TKW917526:TLH917526 TUS917526:TVD917526 UEO917526:UEZ917526 UOK917526:UOV917526 UYG917526:UYR917526 VIC917526:VIN917526 VRY917526:VSJ917526 WBU917526:WCF917526 WLQ917526:WMB917526 WVM917526:WVX917526 E983062:P983062 JA983062:JL983062 SW983062:TH983062 ACS983062:ADD983062 AMO983062:AMZ983062 AWK983062:AWV983062 BGG983062:BGR983062 BQC983062:BQN983062 BZY983062:CAJ983062 CJU983062:CKF983062 CTQ983062:CUB983062 DDM983062:DDX983062 DNI983062:DNT983062 DXE983062:DXP983062 EHA983062:EHL983062 EQW983062:ERH983062 FAS983062:FBD983062 FKO983062:FKZ983062 FUK983062:FUV983062 GEG983062:GER983062 GOC983062:GON983062 GXY983062:GYJ983062 HHU983062:HIF983062 HRQ983062:HSB983062 IBM983062:IBX983062 ILI983062:ILT983062 IVE983062:IVP983062 JFA983062:JFL983062 JOW983062:JPH983062 JYS983062:JZD983062 KIO983062:KIZ983062 KSK983062:KSV983062 LCG983062:LCR983062 LMC983062:LMN983062 LVY983062:LWJ983062 MFU983062:MGF983062 MPQ983062:MQB983062 MZM983062:MZX983062 NJI983062:NJT983062 NTE983062:NTP983062 ODA983062:ODL983062 OMW983062:ONH983062 OWS983062:OXD983062 PGO983062:PGZ983062 PQK983062:PQV983062 QAG983062:QAR983062 QKC983062:QKN983062 QTY983062:QUJ983062 RDU983062:REF983062 RNQ983062:ROB983062 RXM983062:RXX983062 SHI983062:SHT983062 SRE983062:SRP983062 TBA983062:TBL983062 TKW983062:TLH983062 TUS983062:TVD983062 UEO983062:UEZ983062 UOK983062:UOV983062 UYG983062:UYR983062 VIC983062:VIN983062 VRY983062:VSJ983062 WBU983062:WCF983062 WLQ983062:WMB983062" xr:uid="{00000000-0002-0000-0100-000009000000}">
      <formula1>$T$16:$V$16</formula1>
    </dataValidation>
  </dataValidations>
  <printOptions verticalCentered="1"/>
  <pageMargins left="0.86614173228346458" right="0.31496062992125984" top="0.43307086614173229" bottom="0.31496062992125984" header="0.27559055118110237" footer="0.19685039370078741"/>
  <pageSetup paperSize="9" scale="89" fitToHeight="0" orientation="portrait" horizontalDpi="300" verticalDpi="300" r:id="rId1"/>
  <headerFooter alignWithMargins="0">
    <oddHeader>&amp;C（案）</oddHeader>
  </headerFooter>
  <rowBreaks count="2" manualBreakCount="2">
    <brk id="29" max="15" man="1"/>
    <brk id="51" max="15" man="1"/>
  </rowBreaks>
  <colBreaks count="1" manualBreakCount="1">
    <brk id="19"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3"/>
  <sheetViews>
    <sheetView workbookViewId="0"/>
  </sheetViews>
  <sheetFormatPr defaultRowHeight="13.5" x14ac:dyDescent="0.15"/>
  <cols>
    <col min="1" max="6" width="9" style="21"/>
  </cols>
  <sheetData>
    <row r="2" spans="2:2" x14ac:dyDescent="0.15">
      <c r="B2" s="158" t="s">
        <v>127</v>
      </c>
    </row>
    <row r="3" spans="2:2" x14ac:dyDescent="0.15">
      <c r="B3" s="158" t="s">
        <v>126</v>
      </c>
    </row>
  </sheetData>
  <sheetProtection algorithmName="SHA-512" hashValue="jfd8T5ZWY+tR3rjE2rfn8rOLBMkjnxan8d8H4g3owNUfJaLXhBwRJiMc+sIQaNLbylw9ZDGano0V8Hhs9vbBUQ==" saltValue="2MIuqGt5HNch+CjeARJ01Q==" spinCount="100000" sheet="1" objects="1" scenarios="1" selectLockedCells="1" selectUnlockedCell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別記様式第4号_更新申請書</vt:lpstr>
      <vt:lpstr>(確認用)登録簿</vt:lpstr>
      <vt:lpstr>Sheet2</vt:lpstr>
      <vt:lpstr>'(確認用)登録簿'!Print_Area</vt:lpstr>
      <vt:lpstr>別記様式第4号_更新申請書!Print_Area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2025-06-24T03:12:05Z</dcterms:created>
  <dcterms:modified xsi:type="dcterms:W3CDTF">2025-06-24T03:13:07Z</dcterms:modified>
</cp:coreProperties>
</file>